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4370" windowHeight="8385"/>
  </bookViews>
  <sheets>
    <sheet name="прил1" sheetId="1" r:id="rId1"/>
    <sheet name="Прил2" sheetId="2" r:id="rId2"/>
    <sheet name="Прил3" sheetId="5" r:id="rId3"/>
  </sheets>
  <calcPr calcId="125725"/>
</workbook>
</file>

<file path=xl/calcChain.xml><?xml version="1.0" encoding="utf-8"?>
<calcChain xmlns="http://schemas.openxmlformats.org/spreadsheetml/2006/main">
  <c r="G27" i="1"/>
  <c r="E18"/>
  <c r="O19" i="2" l="1"/>
  <c r="O26" s="1"/>
  <c r="I19"/>
  <c r="J19" s="1"/>
  <c r="C19"/>
  <c r="D19" s="1"/>
  <c r="M10"/>
  <c r="G10"/>
  <c r="C10"/>
  <c r="I10"/>
  <c r="L18"/>
  <c r="L17" s="1"/>
  <c r="K17"/>
  <c r="K26" s="1"/>
  <c r="I7"/>
  <c r="G7"/>
  <c r="G26" s="1"/>
  <c r="H26" s="1"/>
  <c r="F7"/>
  <c r="E7"/>
  <c r="C7"/>
  <c r="N25"/>
  <c r="N24"/>
  <c r="N22"/>
  <c r="N21"/>
  <c r="N19"/>
  <c r="N17"/>
  <c r="N16"/>
  <c r="N15"/>
  <c r="N14"/>
  <c r="N13"/>
  <c r="N12"/>
  <c r="N11"/>
  <c r="N9"/>
  <c r="N8"/>
  <c r="J25"/>
  <c r="J24"/>
  <c r="J22"/>
  <c r="J21"/>
  <c r="J16"/>
  <c r="J15"/>
  <c r="J14"/>
  <c r="J13"/>
  <c r="J12"/>
  <c r="J11"/>
  <c r="J9"/>
  <c r="J8"/>
  <c r="H25"/>
  <c r="H24"/>
  <c r="H22"/>
  <c r="H21"/>
  <c r="H19"/>
  <c r="H17"/>
  <c r="H16"/>
  <c r="H15"/>
  <c r="H14"/>
  <c r="H13"/>
  <c r="H12"/>
  <c r="H11"/>
  <c r="H9"/>
  <c r="H8"/>
  <c r="D25"/>
  <c r="D24"/>
  <c r="D22"/>
  <c r="D21"/>
  <c r="D16"/>
  <c r="D15"/>
  <c r="D14"/>
  <c r="D13"/>
  <c r="D12"/>
  <c r="D11"/>
  <c r="D9"/>
  <c r="D8"/>
  <c r="G10" i="1"/>
  <c r="E17" i="5"/>
  <c r="C17"/>
  <c r="B17"/>
  <c r="H20" i="2"/>
  <c r="F17" i="5" l="1"/>
  <c r="D17"/>
  <c r="E7" i="1"/>
  <c r="D7"/>
  <c r="F11"/>
  <c r="G22"/>
  <c r="F22"/>
  <c r="D18"/>
  <c r="C18"/>
  <c r="G25"/>
  <c r="F25"/>
  <c r="G14"/>
  <c r="G15"/>
  <c r="G16"/>
  <c r="G17"/>
  <c r="F15"/>
  <c r="H14" i="5" l="1"/>
  <c r="G7"/>
  <c r="G8"/>
  <c r="G9"/>
  <c r="G10"/>
  <c r="G11"/>
  <c r="G12"/>
  <c r="G13"/>
  <c r="G14"/>
  <c r="G15"/>
  <c r="H8" l="1"/>
  <c r="H10"/>
  <c r="H12"/>
  <c r="H15"/>
  <c r="H7"/>
  <c r="H9"/>
  <c r="H11"/>
  <c r="H13"/>
  <c r="G17"/>
  <c r="G28" i="1"/>
  <c r="G26"/>
  <c r="G24"/>
  <c r="G21"/>
  <c r="G20"/>
  <c r="G13"/>
  <c r="G12"/>
  <c r="G8"/>
  <c r="F28" l="1"/>
  <c r="F21"/>
  <c r="F13"/>
  <c r="F12"/>
  <c r="F8"/>
  <c r="C7"/>
  <c r="C6" s="1"/>
  <c r="C5" s="1"/>
  <c r="G18" l="1"/>
  <c r="E6"/>
  <c r="E5" s="1"/>
  <c r="F18"/>
  <c r="D6"/>
  <c r="G7"/>
  <c r="F7"/>
  <c r="D5" l="1"/>
  <c r="G6"/>
  <c r="F6"/>
  <c r="J15" i="5"/>
  <c r="J14"/>
  <c r="J13"/>
  <c r="J12"/>
  <c r="J11"/>
  <c r="J10"/>
  <c r="J9"/>
  <c r="J8"/>
  <c r="J7"/>
  <c r="I15"/>
  <c r="I14"/>
  <c r="I13"/>
  <c r="I12"/>
  <c r="I11"/>
  <c r="I10"/>
  <c r="I9"/>
  <c r="I8"/>
  <c r="I7"/>
  <c r="H17"/>
  <c r="G5" i="1" l="1"/>
  <c r="F5"/>
  <c r="I17" i="5" l="1"/>
  <c r="N10" i="2"/>
  <c r="F18"/>
  <c r="H10"/>
  <c r="F17" l="1"/>
  <c r="E17"/>
  <c r="E26" s="1"/>
  <c r="J17" i="5"/>
  <c r="H18" i="2" l="1"/>
  <c r="H7"/>
  <c r="D7"/>
  <c r="M20"/>
  <c r="N20" s="1"/>
  <c r="L20"/>
  <c r="K20"/>
  <c r="J20"/>
  <c r="M7"/>
  <c r="J7"/>
  <c r="N7" l="1"/>
  <c r="M26"/>
  <c r="N26" s="1"/>
  <c r="J18"/>
  <c r="I17"/>
  <c r="I26" s="1"/>
  <c r="J26" s="1"/>
  <c r="D18"/>
  <c r="C17"/>
  <c r="C26" s="1"/>
  <c r="D26" s="1"/>
  <c r="J17" l="1"/>
  <c r="D10"/>
  <c r="D17"/>
  <c r="J10" l="1"/>
</calcChain>
</file>

<file path=xl/sharedStrings.xml><?xml version="1.0" encoding="utf-8"?>
<sst xmlns="http://schemas.openxmlformats.org/spreadsheetml/2006/main" count="141" uniqueCount="123">
  <si>
    <t>Показатели</t>
  </si>
  <si>
    <t>Исполнено</t>
  </si>
  <si>
    <t>Отклонение</t>
  </si>
  <si>
    <t>Причины отклонения</t>
  </si>
  <si>
    <t>Налог на доходы физических лиц</t>
  </si>
  <si>
    <t>Единый налог на вмененный доход для отдельных видов деятельности</t>
  </si>
  <si>
    <t>Налог на имущество физических лиц</t>
  </si>
  <si>
    <t>Земельный налог</t>
  </si>
  <si>
    <t>Государственная пошлина, сборы</t>
  </si>
  <si>
    <t>…………………………………………..</t>
  </si>
  <si>
    <t>Возврат остатков субсидий, субвенций и иных межбюджетных трансфертов</t>
  </si>
  <si>
    <t>Безвозмездные перечисления</t>
  </si>
  <si>
    <t>Информация о поступлении доходов в бюджет муниципального образования по основным источникам</t>
  </si>
  <si>
    <t>% исполнения</t>
  </si>
  <si>
    <t>Безвозмездные поступления</t>
  </si>
  <si>
    <t>Всего</t>
  </si>
  <si>
    <t>Средства федерального бюджета</t>
  </si>
  <si>
    <t>Средства областного бюджета</t>
  </si>
  <si>
    <t>сумма</t>
  </si>
  <si>
    <t>уд. вес (%)</t>
  </si>
  <si>
    <t>уд вес (%)</t>
  </si>
  <si>
    <t>Итого:</t>
  </si>
  <si>
    <t>Наименование разделов</t>
  </si>
  <si>
    <t>01 Общегосударственные вопросы</t>
  </si>
  <si>
    <t>02 Национальная оборона</t>
  </si>
  <si>
    <t>04 Национальная экономика</t>
  </si>
  <si>
    <t>05 Жилищно-коммунальное хозяйство</t>
  </si>
  <si>
    <t>07 Образование</t>
  </si>
  <si>
    <t>08 Культура</t>
  </si>
  <si>
    <t>10 Социальная политика</t>
  </si>
  <si>
    <t>Недовыполнение к сводной бюджетной росписи</t>
  </si>
  <si>
    <t>Бюджетные назначения согласно решению о бюджете</t>
  </si>
  <si>
    <t>к решению о бюджете</t>
  </si>
  <si>
    <t>к бюджетной росписи</t>
  </si>
  <si>
    <t>1.2</t>
  </si>
  <si>
    <t>Доходы от арендной платы за имущество</t>
  </si>
  <si>
    <t>Платежи от муниципальных унитарных предприятий</t>
  </si>
  <si>
    <t>1.3</t>
  </si>
  <si>
    <t>1.1</t>
  </si>
  <si>
    <t>1.1.1</t>
  </si>
  <si>
    <t>1.1.1.1</t>
  </si>
  <si>
    <t>1.1.1.2</t>
  </si>
  <si>
    <t>1.1.1.3</t>
  </si>
  <si>
    <t>1.1.1.4</t>
  </si>
  <si>
    <t>1.1.1.5</t>
  </si>
  <si>
    <t>1.1.1.6</t>
  </si>
  <si>
    <t>1.1.1.7</t>
  </si>
  <si>
    <t>1.1.1.8</t>
  </si>
  <si>
    <t>1.1.1.9</t>
  </si>
  <si>
    <t>1.1.2</t>
  </si>
  <si>
    <t>1.1.2.1</t>
  </si>
  <si>
    <t>1.1.2.2</t>
  </si>
  <si>
    <t>1.1.2.3</t>
  </si>
  <si>
    <t>1.1.2.4</t>
  </si>
  <si>
    <t>1.1.2.5</t>
  </si>
  <si>
    <t>1.1.2.6</t>
  </si>
  <si>
    <t xml:space="preserve">Доходы бюджета, всего:                                                                   (1.1 + 1.2 + 1.3) </t>
  </si>
  <si>
    <t>Налоговые и неналоговые доходы                                      (1.1.1+1.1.2)</t>
  </si>
  <si>
    <t>Налоговые доходы, в том числе:                                      (1.1.1.1 + 1.1.1.2 + … + 1.1.1.9)</t>
  </si>
  <si>
    <t>Неналоговые доходы, в том числе:                                      (1.1.2.1 + 1.1.2.2 + … + 1.1.2.6)</t>
  </si>
  <si>
    <t>Исполнение, %</t>
  </si>
  <si>
    <t>Дотации бюджетам поселений на выравнивание бюджетной обеспеченности</t>
  </si>
  <si>
    <t>Дотации бюджетам поселений на поддержку мер по обеспечению сбалансированности бюджетов</t>
  </si>
  <si>
    <t xml:space="preserve">Субвенции бюджетам на осуществление первичному воинскому учету на территориях, где отсутствуют военные комиссариаты </t>
  </si>
  <si>
    <t>2</t>
  </si>
  <si>
    <t>2.1</t>
  </si>
  <si>
    <t>2.2</t>
  </si>
  <si>
    <t>2.3</t>
  </si>
  <si>
    <t>2.5</t>
  </si>
  <si>
    <t>3</t>
  </si>
  <si>
    <t>3.5</t>
  </si>
  <si>
    <t>4</t>
  </si>
  <si>
    <t>4.1</t>
  </si>
  <si>
    <t>4.2</t>
  </si>
  <si>
    <t>Межбюджетные трансферты, передаваемые бюджетам городских округов на переселение граждан из закрытых административно-территориальных образований</t>
  </si>
  <si>
    <t xml:space="preserve">  (в тыс. рублей)</t>
  </si>
  <si>
    <t>Дотации Всего, в том числе:                                                             (1.1 + 1.2 + … + 1.5)</t>
  </si>
  <si>
    <t>Субсидии Всего, в том числе:                                                          (2.1 + 2.2 + … + 2.5)</t>
  </si>
  <si>
    <t>Субвенции Всего, в том числе:                                                                     (3.1 + 3.2 + … + 3.5)</t>
  </si>
  <si>
    <t>Иные межбюджетные трансферты Всего, в том числе:                                                                                          (4.1 + 4.2 + … + 4.5)</t>
  </si>
  <si>
    <t>Доля в структуре расходов исполнения бюджета (%)</t>
  </si>
  <si>
    <t>Субсидия на дороги</t>
  </si>
  <si>
    <t>Субсидия на повышение заработной платы</t>
  </si>
  <si>
    <t>Субсиддия на компенсацию выпадающих доходов</t>
  </si>
  <si>
    <t>2.4</t>
  </si>
  <si>
    <t>Субсидия на проведение мероприятий по комплексному развитию коммунальной инфраструктуры с целью организации теплоснабжения</t>
  </si>
  <si>
    <t>2.6</t>
  </si>
  <si>
    <t>2.7</t>
  </si>
  <si>
    <t>Субсидия на установку программного обеспечения и подключение мун.библиотек к информационно-телекоммуникационной сети "Интернет"</t>
  </si>
  <si>
    <t>Прочие безвозмездные поступления</t>
  </si>
  <si>
    <t>5</t>
  </si>
  <si>
    <t>Доходыот оказания платных услуг</t>
  </si>
  <si>
    <t>Доходы от продажи материальных и нематериальных активов</t>
  </si>
  <si>
    <t>Исполнено за 2014 год</t>
  </si>
  <si>
    <t>Исполнено за 2015 год</t>
  </si>
  <si>
    <t>2015 год</t>
  </si>
  <si>
    <t>2014 год</t>
  </si>
  <si>
    <t>Информация об исполнении расходов муниципального образования                                                                                                                                                                   в разрезе разделов классификации расходов за 2015 год</t>
  </si>
  <si>
    <t>Земельный налог (по обязательствам возникшим, на 01 января 2006 года)</t>
  </si>
  <si>
    <t>прочие поступления от исопльзования имущества, находящегося в собственности поселений (плата за найм)</t>
  </si>
  <si>
    <t>Единый сельскохозяйственный налог</t>
  </si>
  <si>
    <t>Прочие доходы от компенсации затрат бюджетов поселений</t>
  </si>
  <si>
    <t>Денежные взыскания (штрафы) за нарушение законодательства в сфере закупок</t>
  </si>
  <si>
    <t>задолженность населения</t>
  </si>
  <si>
    <t>задолженность за аренду котельной (получен исполнительный лист ООО "КСК Регион"</t>
  </si>
  <si>
    <t>Субсидия на покупку техники для нужд коммунального хозяйства</t>
  </si>
  <si>
    <t>Межбюджетные трансферты, передаваемые бюджетам сельских поселений из бюджетов муниципальных районов</t>
  </si>
  <si>
    <t>Акцизы на дизтопливо, моторные масла, автомобильный бензин</t>
  </si>
  <si>
    <t>Аренда за землю</t>
  </si>
  <si>
    <t>Прочие межбюдетные трансферты (наказы)</t>
  </si>
  <si>
    <t xml:space="preserve">Средства муниципального района </t>
  </si>
  <si>
    <t xml:space="preserve">Структура безвозмездных поступлений в бюджет  сельского поселения  </t>
  </si>
  <si>
    <t>Межбюджетные трансферты сельского поселения,переданных полномочий по дорожному хозяйству</t>
  </si>
  <si>
    <t>4.3</t>
  </si>
  <si>
    <r>
      <rPr>
        <b/>
        <sz val="12"/>
        <color indexed="8"/>
        <rFont val="Times New Roman"/>
        <family val="1"/>
        <charset val="204"/>
      </rPr>
      <t xml:space="preserve">Итого:   </t>
    </r>
    <r>
      <rPr>
        <b/>
        <sz val="10"/>
        <color indexed="8"/>
        <rFont val="Times New Roman"/>
        <family val="1"/>
        <charset val="204"/>
      </rPr>
      <t xml:space="preserve">                                                                                         (1 + 2 + 3 + 4)</t>
    </r>
  </si>
  <si>
    <t>Приложение №1</t>
  </si>
  <si>
    <t xml:space="preserve">Приложение№2 </t>
  </si>
  <si>
    <t>Уточненный бюджет на 2015 год</t>
  </si>
  <si>
    <t>Приложение №3</t>
  </si>
  <si>
    <t>Бюджетная роспись</t>
  </si>
  <si>
    <t>14 Межбюджетные трансферты</t>
  </si>
  <si>
    <t>11 Физ. культура и спорт</t>
  </si>
  <si>
    <t>03 Национ. безопасность и правоохран.деят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</si>
</sst>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Continuous" wrapText="1"/>
    </xf>
    <xf numFmtId="0" fontId="3" fillId="0" borderId="0" xfId="0" applyFont="1"/>
    <xf numFmtId="0" fontId="1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Continuous"/>
    </xf>
    <xf numFmtId="0" fontId="0" fillId="0" borderId="1" xfId="0" applyNumberFormat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8" fillId="0" borderId="1" xfId="0" applyFont="1" applyBorder="1" applyAlignment="1">
      <alignment vertical="center" wrapText="1"/>
    </xf>
    <xf numFmtId="49" fontId="0" fillId="0" borderId="0" xfId="0" applyNumberFormat="1" applyFill="1" applyBorder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/>
    <xf numFmtId="2" fontId="3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49" fontId="17" fillId="0" borderId="1" xfId="0" applyNumberFormat="1" applyFont="1" applyBorder="1" applyAlignment="1">
      <alignment horizontal="left" vertical="top"/>
    </xf>
    <xf numFmtId="4" fontId="3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4" fontId="14" fillId="0" borderId="1" xfId="0" applyNumberFormat="1" applyFont="1" applyBorder="1"/>
    <xf numFmtId="4" fontId="15" fillId="0" borderId="1" xfId="0" applyNumberFormat="1" applyFont="1" applyBorder="1"/>
    <xf numFmtId="4" fontId="12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/>
    <xf numFmtId="4" fontId="10" fillId="0" borderId="1" xfId="0" applyNumberFormat="1" applyFont="1" applyBorder="1" applyAlignment="1">
      <alignment horizontal="right" vertical="center" wrapText="1"/>
    </xf>
    <xf numFmtId="2" fontId="1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zoomScaleNormal="100" workbookViewId="0">
      <selection activeCell="F21" sqref="F21"/>
    </sheetView>
  </sheetViews>
  <sheetFormatPr defaultColWidth="40" defaultRowHeight="18.75"/>
  <cols>
    <col min="1" max="1" width="5.85546875" style="1" customWidth="1"/>
    <col min="2" max="2" width="30.140625" style="1" customWidth="1"/>
    <col min="3" max="3" width="9.85546875" style="1" customWidth="1"/>
    <col min="4" max="4" width="10.28515625" style="1" customWidth="1"/>
    <col min="5" max="5" width="11.28515625" style="1" customWidth="1"/>
    <col min="6" max="6" width="15.28515625" style="1" customWidth="1"/>
    <col min="7" max="7" width="11" style="1" customWidth="1"/>
    <col min="8" max="8" width="15.140625" style="1" customWidth="1"/>
    <col min="9" max="16384" width="40" style="1"/>
  </cols>
  <sheetData>
    <row r="1" spans="1:8">
      <c r="G1" s="51" t="s">
        <v>115</v>
      </c>
      <c r="H1" s="51"/>
    </row>
    <row r="2" spans="1:8" ht="37.5">
      <c r="A2" s="9" t="s">
        <v>12</v>
      </c>
      <c r="B2" s="12"/>
      <c r="C2" s="9"/>
      <c r="D2" s="9"/>
      <c r="E2" s="9"/>
      <c r="F2" s="9"/>
      <c r="G2" s="9"/>
      <c r="H2" s="9"/>
    </row>
    <row r="3" spans="1:8">
      <c r="H3" s="10"/>
    </row>
    <row r="4" spans="1:8" s="4" customFormat="1" ht="38.25">
      <c r="A4" s="13"/>
      <c r="B4" s="3" t="s">
        <v>0</v>
      </c>
      <c r="C4" s="29" t="s">
        <v>93</v>
      </c>
      <c r="D4" s="34" t="s">
        <v>117</v>
      </c>
      <c r="E4" s="29" t="s">
        <v>94</v>
      </c>
      <c r="F4" s="3" t="s">
        <v>60</v>
      </c>
      <c r="G4" s="3" t="s">
        <v>2</v>
      </c>
      <c r="H4" s="3" t="s">
        <v>3</v>
      </c>
    </row>
    <row r="5" spans="1:8" s="4" customFormat="1" ht="27.75" customHeight="1">
      <c r="A5" s="14">
        <v>1</v>
      </c>
      <c r="B5" s="16" t="s">
        <v>56</v>
      </c>
      <c r="C5" s="39">
        <f>C6+C28+C29</f>
        <v>36277.299999999996</v>
      </c>
      <c r="D5" s="39">
        <f>D6+D28+D29</f>
        <v>58452</v>
      </c>
      <c r="E5" s="39">
        <f>E6+E28+E29</f>
        <v>56932.700000000004</v>
      </c>
      <c r="F5" s="40">
        <f>E5/D5*100</f>
        <v>97.400773284062154</v>
      </c>
      <c r="G5" s="40">
        <f>D5-E5</f>
        <v>1519.2999999999956</v>
      </c>
      <c r="H5" s="3"/>
    </row>
    <row r="6" spans="1:8" s="4" customFormat="1" ht="27">
      <c r="A6" s="15" t="s">
        <v>38</v>
      </c>
      <c r="B6" s="17" t="s">
        <v>57</v>
      </c>
      <c r="C6" s="39">
        <f>C7+C18</f>
        <v>34576.299999999996</v>
      </c>
      <c r="D6" s="39">
        <f>D7+D18</f>
        <v>39876.700000000004</v>
      </c>
      <c r="E6" s="39">
        <f>E7+E18</f>
        <v>39386.300000000003</v>
      </c>
      <c r="F6" s="40">
        <f t="shared" ref="F6:F28" si="0">E6/D6*100</f>
        <v>98.770209169765792</v>
      </c>
      <c r="G6" s="40">
        <f t="shared" ref="G6:G28" si="1">D6-E6</f>
        <v>490.40000000000146</v>
      </c>
      <c r="H6" s="3"/>
    </row>
    <row r="7" spans="1:8" s="4" customFormat="1" ht="25.5">
      <c r="A7" s="15" t="s">
        <v>39</v>
      </c>
      <c r="B7" s="16" t="s">
        <v>58</v>
      </c>
      <c r="C7" s="39">
        <f>C8+C9+C10+C12+C13</f>
        <v>30433.199999999997</v>
      </c>
      <c r="D7" s="39">
        <f>D8+D9+D10+D11+D12+D13+D15</f>
        <v>37736.300000000003</v>
      </c>
      <c r="E7" s="39">
        <f>E8+E9+E10+E11+E12+E13+E15+E16</f>
        <v>38082</v>
      </c>
      <c r="F7" s="40">
        <f t="shared" si="0"/>
        <v>100.91609405267606</v>
      </c>
      <c r="G7" s="40">
        <f t="shared" si="1"/>
        <v>-345.69999999999709</v>
      </c>
      <c r="H7" s="3"/>
    </row>
    <row r="8" spans="1:8" s="4" customFormat="1" ht="12.75">
      <c r="A8" s="15" t="s">
        <v>40</v>
      </c>
      <c r="B8" s="18" t="s">
        <v>4</v>
      </c>
      <c r="C8" s="41">
        <v>7931.2</v>
      </c>
      <c r="D8" s="42">
        <v>6491.1</v>
      </c>
      <c r="E8" s="42">
        <v>6707.9</v>
      </c>
      <c r="F8" s="43">
        <f t="shared" si="0"/>
        <v>103.33995778835636</v>
      </c>
      <c r="G8" s="43">
        <f t="shared" si="1"/>
        <v>-216.79999999999927</v>
      </c>
      <c r="H8" s="3"/>
    </row>
    <row r="9" spans="1:8" s="4" customFormat="1" ht="25.5">
      <c r="A9" s="15" t="s">
        <v>41</v>
      </c>
      <c r="B9" s="18" t="s">
        <v>107</v>
      </c>
      <c r="C9" s="41">
        <v>5733.7</v>
      </c>
      <c r="D9" s="42">
        <v>0</v>
      </c>
      <c r="E9" s="42">
        <v>0</v>
      </c>
      <c r="F9" s="43">
        <v>0</v>
      </c>
      <c r="G9" s="43"/>
      <c r="H9" s="3"/>
    </row>
    <row r="10" spans="1:8" s="4" customFormat="1" ht="36.75" customHeight="1">
      <c r="A10" s="15" t="s">
        <v>42</v>
      </c>
      <c r="B10" s="18" t="s">
        <v>5</v>
      </c>
      <c r="C10" s="41">
        <v>0</v>
      </c>
      <c r="D10" s="42">
        <v>0</v>
      </c>
      <c r="E10" s="42">
        <v>0</v>
      </c>
      <c r="F10" s="43">
        <v>0</v>
      </c>
      <c r="G10" s="43">
        <f t="shared" si="1"/>
        <v>0</v>
      </c>
      <c r="H10" s="3"/>
    </row>
    <row r="11" spans="1:8" s="4" customFormat="1" ht="25.5">
      <c r="A11" s="15"/>
      <c r="B11" s="18" t="s">
        <v>100</v>
      </c>
      <c r="C11" s="41">
        <v>0</v>
      </c>
      <c r="D11" s="42">
        <v>4.3</v>
      </c>
      <c r="E11" s="42">
        <v>4.3</v>
      </c>
      <c r="F11" s="43">
        <f t="shared" si="0"/>
        <v>100</v>
      </c>
      <c r="G11" s="43"/>
      <c r="H11" s="30"/>
    </row>
    <row r="12" spans="1:8" s="4" customFormat="1" ht="25.5">
      <c r="A12" s="15" t="s">
        <v>43</v>
      </c>
      <c r="B12" s="18" t="s">
        <v>6</v>
      </c>
      <c r="C12" s="41">
        <v>457</v>
      </c>
      <c r="D12" s="42">
        <v>900</v>
      </c>
      <c r="E12" s="42">
        <v>890.5</v>
      </c>
      <c r="F12" s="43">
        <f t="shared" si="0"/>
        <v>98.944444444444443</v>
      </c>
      <c r="G12" s="43">
        <f t="shared" si="1"/>
        <v>9.5</v>
      </c>
      <c r="H12" s="3"/>
    </row>
    <row r="13" spans="1:8" s="4" customFormat="1" ht="12.75">
      <c r="A13" s="15" t="s">
        <v>44</v>
      </c>
      <c r="B13" s="18" t="s">
        <v>7</v>
      </c>
      <c r="C13" s="41">
        <v>16311.3</v>
      </c>
      <c r="D13" s="42">
        <v>30293.9</v>
      </c>
      <c r="E13" s="42">
        <v>30436.3</v>
      </c>
      <c r="F13" s="43">
        <f t="shared" si="0"/>
        <v>100.47006162956897</v>
      </c>
      <c r="G13" s="43">
        <f t="shared" si="1"/>
        <v>-142.39999999999782</v>
      </c>
      <c r="H13" s="3"/>
    </row>
    <row r="14" spans="1:8" s="4" customFormat="1" ht="12.75">
      <c r="A14" s="15" t="s">
        <v>45</v>
      </c>
      <c r="B14" s="18" t="s">
        <v>8</v>
      </c>
      <c r="C14" s="41"/>
      <c r="D14" s="42"/>
      <c r="E14" s="42"/>
      <c r="F14" s="43">
        <v>0</v>
      </c>
      <c r="G14" s="43">
        <f t="shared" si="1"/>
        <v>0</v>
      </c>
      <c r="H14" s="3"/>
    </row>
    <row r="15" spans="1:8" s="4" customFormat="1" ht="38.25">
      <c r="A15" s="15" t="s">
        <v>46</v>
      </c>
      <c r="B15" s="18" t="s">
        <v>98</v>
      </c>
      <c r="C15" s="41">
        <v>0</v>
      </c>
      <c r="D15" s="42">
        <v>47</v>
      </c>
      <c r="E15" s="42">
        <v>43</v>
      </c>
      <c r="F15" s="43">
        <f t="shared" si="0"/>
        <v>91.489361702127653</v>
      </c>
      <c r="G15" s="43">
        <f t="shared" si="1"/>
        <v>4</v>
      </c>
      <c r="H15" s="3"/>
    </row>
    <row r="16" spans="1:8" s="4" customFormat="1" ht="12.75">
      <c r="A16" s="15" t="s">
        <v>47</v>
      </c>
      <c r="B16" s="18"/>
      <c r="C16" s="41">
        <v>0</v>
      </c>
      <c r="D16" s="42"/>
      <c r="E16" s="42"/>
      <c r="F16" s="43"/>
      <c r="G16" s="43">
        <f t="shared" si="1"/>
        <v>0</v>
      </c>
      <c r="H16" s="3"/>
    </row>
    <row r="17" spans="1:8" s="4" customFormat="1" ht="12.75">
      <c r="A17" s="15" t="s">
        <v>48</v>
      </c>
      <c r="B17" s="18" t="s">
        <v>9</v>
      </c>
      <c r="C17" s="41"/>
      <c r="D17" s="42"/>
      <c r="E17" s="42"/>
      <c r="F17" s="43"/>
      <c r="G17" s="43">
        <f t="shared" si="1"/>
        <v>0</v>
      </c>
      <c r="H17" s="3"/>
    </row>
    <row r="18" spans="1:8" s="4" customFormat="1" ht="25.5">
      <c r="A18" s="36" t="s">
        <v>49</v>
      </c>
      <c r="B18" s="16" t="s">
        <v>59</v>
      </c>
      <c r="C18" s="39">
        <f>C19+C20+C21+C22+C23+C24+C26</f>
        <v>4143.0999999999995</v>
      </c>
      <c r="D18" s="39">
        <f>D19+D20+D21+D22+D23+D24+D26</f>
        <v>2140.4</v>
      </c>
      <c r="E18" s="39">
        <f>E19+E20+E21+E22+E23+E24+E26+E27</f>
        <v>1304.3</v>
      </c>
      <c r="F18" s="40">
        <f t="shared" si="0"/>
        <v>60.937207998504952</v>
      </c>
      <c r="G18" s="40">
        <f t="shared" si="1"/>
        <v>836.10000000000014</v>
      </c>
      <c r="H18" s="3"/>
    </row>
    <row r="19" spans="1:8" s="4" customFormat="1" ht="12.75">
      <c r="A19" s="15" t="s">
        <v>50</v>
      </c>
      <c r="B19" s="18" t="s">
        <v>108</v>
      </c>
      <c r="C19" s="41">
        <v>2822.6</v>
      </c>
      <c r="D19" s="42">
        <v>0</v>
      </c>
      <c r="E19" s="42">
        <v>0</v>
      </c>
      <c r="F19" s="43"/>
      <c r="G19" s="43"/>
      <c r="H19" s="3"/>
    </row>
    <row r="20" spans="1:8" s="4" customFormat="1" ht="25.5">
      <c r="A20" s="15" t="s">
        <v>51</v>
      </c>
      <c r="B20" s="18" t="s">
        <v>101</v>
      </c>
      <c r="C20" s="41">
        <v>122.1</v>
      </c>
      <c r="D20" s="42"/>
      <c r="E20" s="42">
        <v>30.4</v>
      </c>
      <c r="F20" s="43">
        <v>0</v>
      </c>
      <c r="G20" s="43">
        <f t="shared" si="1"/>
        <v>-30.4</v>
      </c>
      <c r="H20" s="3"/>
    </row>
    <row r="21" spans="1:8" s="4" customFormat="1" ht="85.5" customHeight="1">
      <c r="A21" s="15" t="s">
        <v>52</v>
      </c>
      <c r="B21" s="18" t="s">
        <v>35</v>
      </c>
      <c r="C21" s="41">
        <v>147.69999999999999</v>
      </c>
      <c r="D21" s="42">
        <v>650</v>
      </c>
      <c r="E21" s="42">
        <v>147.6</v>
      </c>
      <c r="F21" s="43">
        <f t="shared" si="0"/>
        <v>22.707692307692305</v>
      </c>
      <c r="G21" s="43">
        <f t="shared" si="1"/>
        <v>502.4</v>
      </c>
      <c r="H21" s="3" t="s">
        <v>104</v>
      </c>
    </row>
    <row r="22" spans="1:8" s="4" customFormat="1" ht="51">
      <c r="A22" s="15" t="s">
        <v>53</v>
      </c>
      <c r="B22" s="18" t="s">
        <v>99</v>
      </c>
      <c r="C22" s="41">
        <v>215.9</v>
      </c>
      <c r="D22" s="42">
        <v>1490.4</v>
      </c>
      <c r="E22" s="42">
        <v>1106.3</v>
      </c>
      <c r="F22" s="43">
        <f t="shared" si="0"/>
        <v>74.228395061728392</v>
      </c>
      <c r="G22" s="43">
        <f t="shared" si="1"/>
        <v>384.10000000000014</v>
      </c>
      <c r="H22" s="30" t="s">
        <v>103</v>
      </c>
    </row>
    <row r="23" spans="1:8" s="4" customFormat="1" ht="25.5">
      <c r="A23" s="15" t="s">
        <v>53</v>
      </c>
      <c r="B23" s="18" t="s">
        <v>36</v>
      </c>
      <c r="C23" s="41"/>
      <c r="D23" s="42"/>
      <c r="E23" s="42"/>
      <c r="F23" s="43"/>
      <c r="G23" s="43"/>
      <c r="H23" s="3"/>
    </row>
    <row r="24" spans="1:8" s="4" customFormat="1" ht="15.75" customHeight="1">
      <c r="A24" s="15" t="s">
        <v>54</v>
      </c>
      <c r="B24" s="18" t="s">
        <v>91</v>
      </c>
      <c r="C24" s="41">
        <v>0</v>
      </c>
      <c r="D24" s="42">
        <v>0</v>
      </c>
      <c r="E24" s="42">
        <v>0</v>
      </c>
      <c r="F24" s="43">
        <v>0</v>
      </c>
      <c r="G24" s="43">
        <f t="shared" si="1"/>
        <v>0</v>
      </c>
      <c r="H24" s="3"/>
    </row>
    <row r="25" spans="1:8" s="4" customFormat="1" ht="12.75" hidden="1">
      <c r="A25" s="15"/>
      <c r="B25" s="18"/>
      <c r="C25" s="41"/>
      <c r="D25" s="42"/>
      <c r="E25" s="42"/>
      <c r="F25" s="43" t="e">
        <f t="shared" si="0"/>
        <v>#DIV/0!</v>
      </c>
      <c r="G25" s="43">
        <f t="shared" si="1"/>
        <v>0</v>
      </c>
      <c r="H25" s="30"/>
    </row>
    <row r="26" spans="1:8" s="4" customFormat="1" ht="25.5">
      <c r="A26" s="15" t="s">
        <v>55</v>
      </c>
      <c r="B26" s="18" t="s">
        <v>92</v>
      </c>
      <c r="C26" s="41">
        <v>834.8</v>
      </c>
      <c r="D26" s="42">
        <v>0</v>
      </c>
      <c r="E26" s="42">
        <v>0</v>
      </c>
      <c r="F26" s="43">
        <v>0</v>
      </c>
      <c r="G26" s="43">
        <f t="shared" si="1"/>
        <v>0</v>
      </c>
      <c r="H26" s="3"/>
    </row>
    <row r="27" spans="1:8" s="4" customFormat="1" ht="38.25">
      <c r="A27" s="15"/>
      <c r="B27" s="18" t="s">
        <v>102</v>
      </c>
      <c r="C27" s="41">
        <v>0</v>
      </c>
      <c r="D27" s="42">
        <v>0</v>
      </c>
      <c r="E27" s="42">
        <v>20</v>
      </c>
      <c r="F27" s="43">
        <v>0</v>
      </c>
      <c r="G27" s="43">
        <f t="shared" si="1"/>
        <v>-20</v>
      </c>
      <c r="H27" s="33"/>
    </row>
    <row r="28" spans="1:8" s="4" customFormat="1" ht="13.5">
      <c r="A28" s="15" t="s">
        <v>34</v>
      </c>
      <c r="B28" s="17" t="s">
        <v>11</v>
      </c>
      <c r="C28" s="39">
        <v>1701</v>
      </c>
      <c r="D28" s="44">
        <v>18575.3</v>
      </c>
      <c r="E28" s="44">
        <v>17576.8</v>
      </c>
      <c r="F28" s="40">
        <f t="shared" si="0"/>
        <v>94.624582106345528</v>
      </c>
      <c r="G28" s="40">
        <f t="shared" si="1"/>
        <v>998.5</v>
      </c>
      <c r="H28" s="3"/>
    </row>
    <row r="29" spans="1:8" s="4" customFormat="1" ht="40.5">
      <c r="A29" s="15" t="s">
        <v>37</v>
      </c>
      <c r="B29" s="17" t="s">
        <v>10</v>
      </c>
      <c r="C29" s="7"/>
      <c r="D29" s="8"/>
      <c r="E29" s="8">
        <v>-30.4</v>
      </c>
      <c r="F29" s="6"/>
      <c r="G29" s="28"/>
      <c r="H29" s="3"/>
    </row>
  </sheetData>
  <mergeCells count="1">
    <mergeCell ref="G1:H1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9"/>
  <sheetViews>
    <sheetView workbookViewId="0">
      <selection activeCell="B26" sqref="B26"/>
    </sheetView>
  </sheetViews>
  <sheetFormatPr defaultRowHeight="15"/>
  <cols>
    <col min="1" max="1" width="4" customWidth="1"/>
    <col min="2" max="2" width="32.7109375" customWidth="1"/>
    <col min="3" max="3" width="8.7109375" customWidth="1"/>
    <col min="4" max="4" width="6.5703125" customWidth="1"/>
    <col min="5" max="5" width="6.7109375" customWidth="1"/>
    <col min="6" max="6" width="5.7109375" customWidth="1"/>
    <col min="7" max="7" width="6.42578125" customWidth="1"/>
    <col min="8" max="8" width="7.28515625" customWidth="1"/>
    <col min="9" max="9" width="8.85546875" customWidth="1"/>
    <col min="10" max="10" width="6.140625" customWidth="1"/>
    <col min="11" max="11" width="6.42578125" customWidth="1"/>
    <col min="12" max="12" width="5.42578125" customWidth="1"/>
    <col min="13" max="13" width="7.7109375" customWidth="1"/>
    <col min="14" max="14" width="7" customWidth="1"/>
    <col min="15" max="15" width="10.85546875" customWidth="1"/>
  </cols>
  <sheetData>
    <row r="1" spans="1:17" ht="18.75">
      <c r="M1" s="52" t="s">
        <v>116</v>
      </c>
      <c r="N1" s="52"/>
      <c r="O1" s="52"/>
    </row>
    <row r="2" spans="1:17" ht="18.75">
      <c r="A2" s="2" t="s">
        <v>111</v>
      </c>
      <c r="B2" s="1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>
      <c r="M3" t="s">
        <v>75</v>
      </c>
    </row>
    <row r="4" spans="1:17" ht="13.5" customHeight="1">
      <c r="A4" s="54"/>
      <c r="B4" s="59" t="s">
        <v>14</v>
      </c>
      <c r="C4" s="58">
        <v>2014</v>
      </c>
      <c r="D4" s="58"/>
      <c r="E4" s="58"/>
      <c r="F4" s="58"/>
      <c r="G4" s="58"/>
      <c r="H4" s="58"/>
      <c r="I4" s="61">
        <v>2015</v>
      </c>
      <c r="J4" s="62"/>
      <c r="K4" s="62"/>
      <c r="L4" s="62"/>
      <c r="M4" s="62"/>
      <c r="N4" s="62"/>
      <c r="O4" s="63"/>
    </row>
    <row r="5" spans="1:17" ht="50.25" customHeight="1">
      <c r="A5" s="55"/>
      <c r="B5" s="60"/>
      <c r="C5" s="57" t="s">
        <v>15</v>
      </c>
      <c r="D5" s="57"/>
      <c r="E5" s="57" t="s">
        <v>16</v>
      </c>
      <c r="F5" s="57"/>
      <c r="G5" s="57" t="s">
        <v>17</v>
      </c>
      <c r="H5" s="57"/>
      <c r="I5" s="53" t="s">
        <v>15</v>
      </c>
      <c r="J5" s="53"/>
      <c r="K5" s="53" t="s">
        <v>16</v>
      </c>
      <c r="L5" s="53"/>
      <c r="M5" s="53" t="s">
        <v>17</v>
      </c>
      <c r="N5" s="53"/>
      <c r="O5" s="32" t="s">
        <v>110</v>
      </c>
    </row>
    <row r="6" spans="1:17" ht="24.75" customHeight="1">
      <c r="A6" s="56"/>
      <c r="B6" s="53"/>
      <c r="C6" s="3" t="s">
        <v>18</v>
      </c>
      <c r="D6" s="3" t="s">
        <v>19</v>
      </c>
      <c r="E6" s="3" t="s">
        <v>18</v>
      </c>
      <c r="F6" s="3" t="s">
        <v>19</v>
      </c>
      <c r="G6" s="3" t="s">
        <v>18</v>
      </c>
      <c r="H6" s="3" t="s">
        <v>20</v>
      </c>
      <c r="I6" s="3" t="s">
        <v>18</v>
      </c>
      <c r="J6" s="3" t="s">
        <v>19</v>
      </c>
      <c r="K6" s="3" t="s">
        <v>18</v>
      </c>
      <c r="L6" s="3" t="s">
        <v>19</v>
      </c>
      <c r="M6" s="3" t="s">
        <v>18</v>
      </c>
      <c r="N6" s="3" t="s">
        <v>20</v>
      </c>
      <c r="O6" s="31" t="s">
        <v>18</v>
      </c>
    </row>
    <row r="7" spans="1:17" ht="25.5">
      <c r="A7" s="20">
        <v>1</v>
      </c>
      <c r="B7" s="35" t="s">
        <v>76</v>
      </c>
      <c r="C7" s="39">
        <f>C8+C9</f>
        <v>58</v>
      </c>
      <c r="D7" s="39">
        <f>C7*100/36277.3</f>
        <v>0.1598795941263545</v>
      </c>
      <c r="E7" s="39">
        <f>E8+E9</f>
        <v>0</v>
      </c>
      <c r="F7" s="39">
        <f>F8+F9</f>
        <v>0</v>
      </c>
      <c r="G7" s="39">
        <f>G8+G9</f>
        <v>58</v>
      </c>
      <c r="H7" s="39">
        <f>G7*100/36277.3</f>
        <v>0.1598795941263545</v>
      </c>
      <c r="I7" s="39">
        <f>I8+I9</f>
        <v>16</v>
      </c>
      <c r="J7" s="39">
        <f>I7*100/56932.7</f>
        <v>2.8103357121654165E-2</v>
      </c>
      <c r="K7" s="39"/>
      <c r="L7" s="39"/>
      <c r="M7" s="39">
        <f>M8+M9+M2</f>
        <v>16</v>
      </c>
      <c r="N7" s="39">
        <f>M7*100/56932.7</f>
        <v>2.8103357121654165E-2</v>
      </c>
      <c r="O7" s="45"/>
    </row>
    <row r="8" spans="1:17" ht="38.25">
      <c r="A8" s="21" t="s">
        <v>38</v>
      </c>
      <c r="B8" s="5" t="s">
        <v>61</v>
      </c>
      <c r="C8" s="41">
        <v>58</v>
      </c>
      <c r="D8" s="41">
        <f t="shared" ref="D8:D26" si="0">C8*100/36277.3</f>
        <v>0.1598795941263545</v>
      </c>
      <c r="E8" s="41">
        <v>0</v>
      </c>
      <c r="F8" s="41">
        <v>0</v>
      </c>
      <c r="G8" s="41">
        <v>58</v>
      </c>
      <c r="H8" s="41">
        <f t="shared" ref="H8:H26" si="1">G8*100/36277.3</f>
        <v>0.1598795941263545</v>
      </c>
      <c r="I8" s="41">
        <v>16</v>
      </c>
      <c r="J8" s="41">
        <f t="shared" ref="J8:J26" si="2">I8*100/56932.7</f>
        <v>2.8103357121654165E-2</v>
      </c>
      <c r="K8" s="41">
        <v>0</v>
      </c>
      <c r="L8" s="41">
        <v>0</v>
      </c>
      <c r="M8" s="41">
        <v>16</v>
      </c>
      <c r="N8" s="41">
        <f t="shared" ref="N8:N26" si="3">M8*100/56932.7</f>
        <v>2.8103357121654165E-2</v>
      </c>
      <c r="O8" s="45"/>
    </row>
    <row r="9" spans="1:17" ht="38.25">
      <c r="A9" s="21" t="s">
        <v>34</v>
      </c>
      <c r="B9" s="5" t="s">
        <v>62</v>
      </c>
      <c r="C9" s="41"/>
      <c r="D9" s="41">
        <f t="shared" si="0"/>
        <v>0</v>
      </c>
      <c r="E9" s="41">
        <v>0</v>
      </c>
      <c r="F9" s="41">
        <v>0</v>
      </c>
      <c r="G9" s="41"/>
      <c r="H9" s="41">
        <f t="shared" si="1"/>
        <v>0</v>
      </c>
      <c r="I9" s="41"/>
      <c r="J9" s="41">
        <f t="shared" si="2"/>
        <v>0</v>
      </c>
      <c r="K9" s="41">
        <v>0</v>
      </c>
      <c r="L9" s="41">
        <v>0</v>
      </c>
      <c r="M9" s="41"/>
      <c r="N9" s="41">
        <f t="shared" si="3"/>
        <v>0</v>
      </c>
      <c r="O9" s="45"/>
    </row>
    <row r="10" spans="1:17" ht="25.5">
      <c r="A10" s="21" t="s">
        <v>64</v>
      </c>
      <c r="B10" s="35" t="s">
        <v>77</v>
      </c>
      <c r="C10" s="39">
        <f>C11+C12+C13+C14+C15+C16</f>
        <v>899</v>
      </c>
      <c r="D10" s="39">
        <f t="shared" si="0"/>
        <v>2.4781337089584947</v>
      </c>
      <c r="E10" s="39"/>
      <c r="F10" s="39"/>
      <c r="G10" s="39">
        <f>G11+G12+G13+G14+G15+G16</f>
        <v>899</v>
      </c>
      <c r="H10" s="39">
        <f t="shared" si="1"/>
        <v>2.4781337089584947</v>
      </c>
      <c r="I10" s="39">
        <f>I11+I12+I13+I14+I15+I16</f>
        <v>6407.6</v>
      </c>
      <c r="J10" s="39">
        <f t="shared" si="2"/>
        <v>11.254691943294452</v>
      </c>
      <c r="K10" s="39"/>
      <c r="L10" s="39"/>
      <c r="M10" s="39">
        <f>M11+M12+M13+M14+M15+M16</f>
        <v>6407.6</v>
      </c>
      <c r="N10" s="39">
        <f t="shared" si="3"/>
        <v>11.254691943294452</v>
      </c>
      <c r="O10" s="45"/>
      <c r="P10" s="26"/>
      <c r="Q10" s="27"/>
    </row>
    <row r="11" spans="1:17">
      <c r="A11" s="21" t="s">
        <v>65</v>
      </c>
      <c r="B11" s="5" t="s">
        <v>81</v>
      </c>
      <c r="C11" s="41"/>
      <c r="D11" s="41">
        <f t="shared" si="0"/>
        <v>0</v>
      </c>
      <c r="E11" s="41"/>
      <c r="F11" s="41"/>
      <c r="G11" s="41"/>
      <c r="H11" s="41">
        <f t="shared" si="1"/>
        <v>0</v>
      </c>
      <c r="I11" s="41">
        <v>4636</v>
      </c>
      <c r="J11" s="41">
        <f t="shared" si="2"/>
        <v>8.142947725999294</v>
      </c>
      <c r="K11" s="41"/>
      <c r="L11" s="41"/>
      <c r="M11" s="41">
        <v>4636</v>
      </c>
      <c r="N11" s="41">
        <f t="shared" si="3"/>
        <v>8.142947725999294</v>
      </c>
      <c r="O11" s="45"/>
      <c r="P11" s="25"/>
      <c r="Q11" s="25"/>
    </row>
    <row r="12" spans="1:17" ht="25.5">
      <c r="A12" s="21" t="s">
        <v>66</v>
      </c>
      <c r="B12" s="5" t="s">
        <v>82</v>
      </c>
      <c r="C12" s="41">
        <v>899</v>
      </c>
      <c r="D12" s="41">
        <f t="shared" si="0"/>
        <v>2.4781337089584947</v>
      </c>
      <c r="E12" s="41"/>
      <c r="F12" s="41"/>
      <c r="G12" s="41">
        <v>899</v>
      </c>
      <c r="H12" s="41">
        <f t="shared" si="1"/>
        <v>2.4781337089584947</v>
      </c>
      <c r="I12" s="41"/>
      <c r="J12" s="41">
        <f t="shared" si="2"/>
        <v>0</v>
      </c>
      <c r="K12" s="41"/>
      <c r="L12" s="41"/>
      <c r="M12" s="41"/>
      <c r="N12" s="41">
        <f t="shared" si="3"/>
        <v>0</v>
      </c>
      <c r="O12" s="45"/>
      <c r="P12" s="25"/>
      <c r="Q12" s="25"/>
    </row>
    <row r="13" spans="1:17" ht="25.5">
      <c r="A13" s="21" t="s">
        <v>67</v>
      </c>
      <c r="B13" s="5" t="s">
        <v>83</v>
      </c>
      <c r="C13" s="41"/>
      <c r="D13" s="41">
        <f t="shared" si="0"/>
        <v>0</v>
      </c>
      <c r="E13" s="41"/>
      <c r="F13" s="41"/>
      <c r="G13" s="41"/>
      <c r="H13" s="41">
        <f t="shared" si="1"/>
        <v>0</v>
      </c>
      <c r="I13" s="41"/>
      <c r="J13" s="41">
        <f t="shared" si="2"/>
        <v>0</v>
      </c>
      <c r="K13" s="41"/>
      <c r="L13" s="41"/>
      <c r="M13" s="41"/>
      <c r="N13" s="41">
        <f t="shared" si="3"/>
        <v>0</v>
      </c>
      <c r="O13" s="45"/>
      <c r="P13" s="25"/>
      <c r="Q13" s="25"/>
    </row>
    <row r="14" spans="1:17" ht="51">
      <c r="A14" s="21" t="s">
        <v>84</v>
      </c>
      <c r="B14" s="5" t="s">
        <v>85</v>
      </c>
      <c r="C14" s="41"/>
      <c r="D14" s="41">
        <f t="shared" si="0"/>
        <v>0</v>
      </c>
      <c r="E14" s="41"/>
      <c r="F14" s="41"/>
      <c r="G14" s="41"/>
      <c r="H14" s="41">
        <f t="shared" si="1"/>
        <v>0</v>
      </c>
      <c r="I14" s="41"/>
      <c r="J14" s="41">
        <f t="shared" si="2"/>
        <v>0</v>
      </c>
      <c r="K14" s="41"/>
      <c r="L14" s="41"/>
      <c r="M14" s="41"/>
      <c r="N14" s="41">
        <f t="shared" si="3"/>
        <v>0</v>
      </c>
      <c r="O14" s="45"/>
      <c r="P14" s="25"/>
      <c r="Q14" s="27"/>
    </row>
    <row r="15" spans="1:17" ht="25.5">
      <c r="A15" s="21" t="s">
        <v>68</v>
      </c>
      <c r="B15" s="5" t="s">
        <v>105</v>
      </c>
      <c r="C15" s="41"/>
      <c r="D15" s="41">
        <f t="shared" si="0"/>
        <v>0</v>
      </c>
      <c r="E15" s="41"/>
      <c r="F15" s="41"/>
      <c r="G15" s="41"/>
      <c r="H15" s="41">
        <f t="shared" si="1"/>
        <v>0</v>
      </c>
      <c r="I15" s="41">
        <v>1771.6</v>
      </c>
      <c r="J15" s="41">
        <f t="shared" si="2"/>
        <v>3.1117442172951573</v>
      </c>
      <c r="K15" s="41"/>
      <c r="L15" s="41"/>
      <c r="M15" s="41">
        <v>1771.6</v>
      </c>
      <c r="N15" s="41">
        <f t="shared" si="3"/>
        <v>3.1117442172951573</v>
      </c>
      <c r="O15" s="45"/>
      <c r="P15" s="25"/>
      <c r="Q15" s="25"/>
    </row>
    <row r="16" spans="1:17" ht="63.75">
      <c r="A16" s="21" t="s">
        <v>86</v>
      </c>
      <c r="B16" s="5" t="s">
        <v>88</v>
      </c>
      <c r="C16" s="41"/>
      <c r="D16" s="41">
        <f t="shared" si="0"/>
        <v>0</v>
      </c>
      <c r="E16" s="41"/>
      <c r="F16" s="41"/>
      <c r="G16" s="41"/>
      <c r="H16" s="41">
        <f t="shared" si="1"/>
        <v>0</v>
      </c>
      <c r="I16" s="41"/>
      <c r="J16" s="41">
        <f t="shared" si="2"/>
        <v>0</v>
      </c>
      <c r="K16" s="41"/>
      <c r="L16" s="41"/>
      <c r="M16" s="41"/>
      <c r="N16" s="41">
        <f t="shared" si="3"/>
        <v>0</v>
      </c>
      <c r="O16" s="45"/>
    </row>
    <row r="17" spans="1:15" ht="25.5">
      <c r="A17" s="21" t="s">
        <v>87</v>
      </c>
      <c r="B17" s="35" t="s">
        <v>78</v>
      </c>
      <c r="C17" s="39">
        <f>C18</f>
        <v>498</v>
      </c>
      <c r="D17" s="39">
        <f t="shared" si="0"/>
        <v>1.3727592737055954</v>
      </c>
      <c r="E17" s="39">
        <f>E18</f>
        <v>498</v>
      </c>
      <c r="F17" s="39">
        <f>F18</f>
        <v>1.3727592737055954</v>
      </c>
      <c r="G17" s="39"/>
      <c r="H17" s="39">
        <f t="shared" si="1"/>
        <v>0</v>
      </c>
      <c r="I17" s="39">
        <f>I18</f>
        <v>266</v>
      </c>
      <c r="J17" s="39">
        <f t="shared" si="2"/>
        <v>0.46721831214750048</v>
      </c>
      <c r="K17" s="39">
        <f>K18</f>
        <v>266</v>
      </c>
      <c r="L17" s="39">
        <f>L18</f>
        <v>0.46721831214750048</v>
      </c>
      <c r="M17" s="39"/>
      <c r="N17" s="39">
        <f t="shared" si="3"/>
        <v>0</v>
      </c>
      <c r="O17" s="46"/>
    </row>
    <row r="18" spans="1:15" ht="51">
      <c r="A18" s="21" t="s">
        <v>69</v>
      </c>
      <c r="B18" s="5" t="s">
        <v>63</v>
      </c>
      <c r="C18" s="41">
        <v>498</v>
      </c>
      <c r="D18" s="41">
        <f t="shared" si="0"/>
        <v>1.3727592737055954</v>
      </c>
      <c r="E18" s="41">
        <v>498</v>
      </c>
      <c r="F18" s="41">
        <f>E18*100/36277.3</f>
        <v>1.3727592737055954</v>
      </c>
      <c r="G18" s="41">
        <v>0</v>
      </c>
      <c r="H18" s="41">
        <f t="shared" si="1"/>
        <v>0</v>
      </c>
      <c r="I18" s="41">
        <v>266</v>
      </c>
      <c r="J18" s="41">
        <f t="shared" si="2"/>
        <v>0.46721831214750048</v>
      </c>
      <c r="K18" s="41">
        <v>266</v>
      </c>
      <c r="L18" s="41">
        <f>K18*100/56932.7</f>
        <v>0.46721831214750048</v>
      </c>
      <c r="M18" s="41">
        <v>0</v>
      </c>
      <c r="N18" s="41">
        <v>0</v>
      </c>
      <c r="O18" s="45"/>
    </row>
    <row r="19" spans="1:15" ht="38.25">
      <c r="A19" s="21" t="s">
        <v>70</v>
      </c>
      <c r="B19" s="35" t="s">
        <v>79</v>
      </c>
      <c r="C19" s="39">
        <f>C24</f>
        <v>240</v>
      </c>
      <c r="D19" s="39">
        <f t="shared" si="0"/>
        <v>0.66157073431594959</v>
      </c>
      <c r="E19" s="39"/>
      <c r="F19" s="39"/>
      <c r="G19" s="39"/>
      <c r="H19" s="39">
        <f t="shared" si="1"/>
        <v>0</v>
      </c>
      <c r="I19" s="39">
        <f>I22+I23</f>
        <v>14687.2</v>
      </c>
      <c r="J19" s="39">
        <f t="shared" si="2"/>
        <v>25.797476669822441</v>
      </c>
      <c r="K19" s="39"/>
      <c r="L19" s="39"/>
      <c r="M19" s="39"/>
      <c r="N19" s="39">
        <f t="shared" si="3"/>
        <v>0</v>
      </c>
      <c r="O19" s="47">
        <f>O22</f>
        <v>10887.2</v>
      </c>
    </row>
    <row r="20" spans="1:15" ht="63.75">
      <c r="A20" s="21" t="s">
        <v>71</v>
      </c>
      <c r="B20" s="5" t="s">
        <v>74</v>
      </c>
      <c r="C20" s="41"/>
      <c r="D20" s="41">
        <v>0</v>
      </c>
      <c r="E20" s="41">
        <v>0</v>
      </c>
      <c r="F20" s="41">
        <v>0</v>
      </c>
      <c r="G20" s="41">
        <v>0</v>
      </c>
      <c r="H20" s="41">
        <f t="shared" si="1"/>
        <v>0</v>
      </c>
      <c r="I20" s="41"/>
      <c r="J20" s="41">
        <f t="shared" si="2"/>
        <v>0</v>
      </c>
      <c r="K20" s="41">
        <f>K21+K22</f>
        <v>0</v>
      </c>
      <c r="L20" s="41">
        <f>L21+L22</f>
        <v>0</v>
      </c>
      <c r="M20" s="41">
        <f>M21+M22</f>
        <v>0</v>
      </c>
      <c r="N20" s="41">
        <f t="shared" si="3"/>
        <v>0</v>
      </c>
      <c r="O20" s="45"/>
    </row>
    <row r="21" spans="1:15" ht="51">
      <c r="A21" s="21" t="s">
        <v>72</v>
      </c>
      <c r="B21" s="5" t="s">
        <v>106</v>
      </c>
      <c r="C21" s="41"/>
      <c r="D21" s="41">
        <f t="shared" si="0"/>
        <v>0</v>
      </c>
      <c r="E21" s="41"/>
      <c r="F21" s="41"/>
      <c r="G21" s="41"/>
      <c r="H21" s="41">
        <f t="shared" si="1"/>
        <v>0</v>
      </c>
      <c r="I21" s="41"/>
      <c r="J21" s="41">
        <f t="shared" si="2"/>
        <v>0</v>
      </c>
      <c r="K21" s="41"/>
      <c r="L21" s="41"/>
      <c r="M21" s="41"/>
      <c r="N21" s="41">
        <f t="shared" si="3"/>
        <v>0</v>
      </c>
      <c r="O21" s="45"/>
    </row>
    <row r="22" spans="1:15" ht="38.25">
      <c r="A22" s="21" t="s">
        <v>73</v>
      </c>
      <c r="B22" s="5" t="s">
        <v>112</v>
      </c>
      <c r="C22" s="41"/>
      <c r="D22" s="41">
        <f t="shared" si="0"/>
        <v>0</v>
      </c>
      <c r="E22" s="41">
        <v>0</v>
      </c>
      <c r="F22" s="41">
        <v>0</v>
      </c>
      <c r="G22" s="41"/>
      <c r="H22" s="41">
        <f t="shared" si="1"/>
        <v>0</v>
      </c>
      <c r="I22" s="41">
        <v>10887.2</v>
      </c>
      <c r="J22" s="41">
        <f t="shared" si="2"/>
        <v>19.122929353429576</v>
      </c>
      <c r="K22" s="41">
        <v>0</v>
      </c>
      <c r="L22" s="41">
        <v>0</v>
      </c>
      <c r="M22" s="48"/>
      <c r="N22" s="41">
        <f t="shared" si="3"/>
        <v>0</v>
      </c>
      <c r="O22" s="49">
        <v>10887.2</v>
      </c>
    </row>
    <row r="23" spans="1:15" ht="25.5">
      <c r="A23" s="21" t="s">
        <v>113</v>
      </c>
      <c r="B23" s="5" t="s">
        <v>109</v>
      </c>
      <c r="C23" s="41"/>
      <c r="D23" s="41"/>
      <c r="E23" s="41"/>
      <c r="F23" s="41"/>
      <c r="G23" s="41"/>
      <c r="H23" s="41"/>
      <c r="I23" s="41">
        <v>3800</v>
      </c>
      <c r="J23" s="41"/>
      <c r="K23" s="41"/>
      <c r="L23" s="41"/>
      <c r="M23" s="50">
        <v>3800</v>
      </c>
      <c r="N23" s="41"/>
      <c r="O23" s="49"/>
    </row>
    <row r="24" spans="1:15">
      <c r="A24" s="21"/>
      <c r="B24" s="5" t="s">
        <v>89</v>
      </c>
      <c r="C24" s="41">
        <v>240</v>
      </c>
      <c r="D24" s="41">
        <f t="shared" si="0"/>
        <v>0.66157073431594959</v>
      </c>
      <c r="E24" s="41"/>
      <c r="F24" s="41"/>
      <c r="G24" s="41">
        <v>240</v>
      </c>
      <c r="H24" s="41">
        <f t="shared" si="1"/>
        <v>0.66157073431594959</v>
      </c>
      <c r="I24" s="41"/>
      <c r="J24" s="41">
        <f t="shared" si="2"/>
        <v>0</v>
      </c>
      <c r="K24" s="41"/>
      <c r="L24" s="41"/>
      <c r="M24" s="48"/>
      <c r="N24" s="41">
        <f t="shared" si="3"/>
        <v>0</v>
      </c>
      <c r="O24" s="49"/>
    </row>
    <row r="25" spans="1:15">
      <c r="A25" s="21" t="s">
        <v>90</v>
      </c>
      <c r="B25" s="5"/>
      <c r="C25" s="41"/>
      <c r="D25" s="41">
        <f t="shared" si="0"/>
        <v>0</v>
      </c>
      <c r="E25" s="41"/>
      <c r="F25" s="41"/>
      <c r="G25" s="41"/>
      <c r="H25" s="41">
        <f t="shared" si="1"/>
        <v>0</v>
      </c>
      <c r="I25" s="41"/>
      <c r="J25" s="41">
        <f t="shared" si="2"/>
        <v>0</v>
      </c>
      <c r="K25" s="41"/>
      <c r="L25" s="41"/>
      <c r="M25" s="41"/>
      <c r="N25" s="41">
        <f t="shared" si="3"/>
        <v>0</v>
      </c>
      <c r="O25" s="49"/>
    </row>
    <row r="26" spans="1:15" ht="28.5">
      <c r="A26" s="21"/>
      <c r="B26" s="35" t="s">
        <v>114</v>
      </c>
      <c r="C26" s="39">
        <f>C7+C10+C17+C19</f>
        <v>1695</v>
      </c>
      <c r="D26" s="39">
        <f t="shared" si="0"/>
        <v>4.6723433111063937</v>
      </c>
      <c r="E26" s="39">
        <f>E7+E10+E17+E19</f>
        <v>498</v>
      </c>
      <c r="F26" s="39"/>
      <c r="G26" s="39">
        <f>G7+G10+G17+G19</f>
        <v>957</v>
      </c>
      <c r="H26" s="39">
        <f t="shared" si="1"/>
        <v>2.6380133030848492</v>
      </c>
      <c r="I26" s="39">
        <f>I7+I10+I17+I19</f>
        <v>21376.800000000003</v>
      </c>
      <c r="J26" s="39">
        <f t="shared" si="2"/>
        <v>37.547490282386057</v>
      </c>
      <c r="K26" s="39">
        <f>K7+K10+K17+K19</f>
        <v>266</v>
      </c>
      <c r="L26" s="39"/>
      <c r="M26" s="39">
        <f>M7+M10+M17+M19</f>
        <v>6423.6</v>
      </c>
      <c r="N26" s="39">
        <f t="shared" si="3"/>
        <v>11.282795300416106</v>
      </c>
      <c r="O26" s="39">
        <f>O7+O10+O17+O19</f>
        <v>10887.2</v>
      </c>
    </row>
    <row r="28" spans="1:15">
      <c r="A28" s="23"/>
    </row>
    <row r="29" spans="1:15">
      <c r="A29" s="23"/>
    </row>
  </sheetData>
  <mergeCells count="11">
    <mergeCell ref="M1:O1"/>
    <mergeCell ref="I5:J5"/>
    <mergeCell ref="K5:L5"/>
    <mergeCell ref="M5:N5"/>
    <mergeCell ref="A4:A6"/>
    <mergeCell ref="C5:D5"/>
    <mergeCell ref="E5:F5"/>
    <mergeCell ref="G5:H5"/>
    <mergeCell ref="C4:H4"/>
    <mergeCell ref="B4:B6"/>
    <mergeCell ref="I4:O4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P6" sqref="P6"/>
    </sheetView>
  </sheetViews>
  <sheetFormatPr defaultRowHeight="12.75"/>
  <cols>
    <col min="1" max="1" width="14.7109375" style="10" customWidth="1"/>
    <col min="2" max="2" width="11" style="10" customWidth="1"/>
    <col min="3" max="3" width="8.7109375" style="10" customWidth="1"/>
    <col min="4" max="4" width="9.7109375" style="10" customWidth="1"/>
    <col min="5" max="5" width="9.28515625" style="10" customWidth="1"/>
    <col min="6" max="6" width="9" style="10" customWidth="1"/>
    <col min="7" max="7" width="8.7109375" style="10" customWidth="1"/>
    <col min="8" max="8" width="10.5703125" style="10" customWidth="1"/>
    <col min="9" max="9" width="8.5703125" style="10" customWidth="1"/>
    <col min="10" max="10" width="14.7109375" style="10" customWidth="1"/>
    <col min="11" max="16384" width="9.140625" style="10"/>
  </cols>
  <sheetData>
    <row r="1" spans="1:10" ht="21.75" customHeight="1">
      <c r="I1" s="64" t="s">
        <v>118</v>
      </c>
      <c r="J1" s="64"/>
    </row>
    <row r="2" spans="1:10" ht="54.75" customHeight="1">
      <c r="A2" s="11" t="s">
        <v>97</v>
      </c>
      <c r="B2" s="11"/>
      <c r="C2" s="11"/>
      <c r="D2" s="11"/>
      <c r="E2" s="11"/>
      <c r="F2" s="11"/>
      <c r="G2" s="11"/>
      <c r="H2" s="11"/>
      <c r="I2" s="11"/>
      <c r="J2" s="11"/>
    </row>
    <row r="4" spans="1:10" ht="15" customHeight="1">
      <c r="A4" s="65" t="s">
        <v>22</v>
      </c>
      <c r="B4" s="57" t="s">
        <v>96</v>
      </c>
      <c r="C4" s="57"/>
      <c r="D4" s="66" t="s">
        <v>95</v>
      </c>
      <c r="E4" s="66"/>
      <c r="F4" s="66"/>
      <c r="G4" s="66"/>
      <c r="H4" s="66"/>
      <c r="I4" s="66"/>
      <c r="J4" s="66"/>
    </row>
    <row r="5" spans="1:10" ht="12.75" customHeight="1">
      <c r="A5" s="65"/>
      <c r="B5" s="65" t="s">
        <v>31</v>
      </c>
      <c r="C5" s="65" t="s">
        <v>1</v>
      </c>
      <c r="D5" s="65" t="s">
        <v>31</v>
      </c>
      <c r="E5" s="65" t="s">
        <v>119</v>
      </c>
      <c r="F5" s="65" t="s">
        <v>1</v>
      </c>
      <c r="G5" s="65" t="s">
        <v>30</v>
      </c>
      <c r="H5" s="65" t="s">
        <v>80</v>
      </c>
      <c r="I5" s="65" t="s">
        <v>13</v>
      </c>
      <c r="J5" s="65"/>
    </row>
    <row r="6" spans="1:10" ht="61.5" customHeight="1">
      <c r="A6" s="65"/>
      <c r="B6" s="65"/>
      <c r="C6" s="65"/>
      <c r="D6" s="65"/>
      <c r="E6" s="65"/>
      <c r="F6" s="65"/>
      <c r="G6" s="65"/>
      <c r="H6" s="65"/>
      <c r="I6" s="24" t="s">
        <v>32</v>
      </c>
      <c r="J6" s="24" t="s">
        <v>33</v>
      </c>
    </row>
    <row r="7" spans="1:10" ht="41.25" customHeight="1">
      <c r="A7" s="22" t="s">
        <v>23</v>
      </c>
      <c r="B7" s="37">
        <v>18150.2</v>
      </c>
      <c r="C7" s="37">
        <v>18125.400000000001</v>
      </c>
      <c r="D7" s="38">
        <v>15721.8</v>
      </c>
      <c r="E7" s="38">
        <v>16516.5</v>
      </c>
      <c r="F7" s="38">
        <v>16513.400000000001</v>
      </c>
      <c r="G7" s="38">
        <f>E7-F7</f>
        <v>3.0999999999985448</v>
      </c>
      <c r="H7" s="38">
        <f>F7/F17*100</f>
        <v>28.723252521246657</v>
      </c>
      <c r="I7" s="38">
        <f>F7/D7*100</f>
        <v>105.03504687758401</v>
      </c>
      <c r="J7" s="38">
        <f>F7/E7*100</f>
        <v>99.981230890321797</v>
      </c>
    </row>
    <row r="8" spans="1:10" ht="30.75" customHeight="1">
      <c r="A8" s="22" t="s">
        <v>24</v>
      </c>
      <c r="B8" s="37">
        <v>498</v>
      </c>
      <c r="C8" s="37">
        <v>498</v>
      </c>
      <c r="D8" s="38">
        <v>266</v>
      </c>
      <c r="E8" s="38">
        <v>266</v>
      </c>
      <c r="F8" s="38">
        <v>266</v>
      </c>
      <c r="G8" s="38">
        <f t="shared" ref="G8:G17" si="0">E8-F8</f>
        <v>0</v>
      </c>
      <c r="H8" s="38">
        <f>F8/F17*100</f>
        <v>0.4626778961722971</v>
      </c>
      <c r="I8" s="38">
        <f t="shared" ref="I8:I17" si="1">F8/D8*100</f>
        <v>100</v>
      </c>
      <c r="J8" s="38">
        <f t="shared" ref="J8:J17" si="2">F8/E8*100</f>
        <v>100</v>
      </c>
    </row>
    <row r="9" spans="1:10" ht="37.5" customHeight="1">
      <c r="A9" s="22" t="s">
        <v>122</v>
      </c>
      <c r="B9" s="37">
        <v>853</v>
      </c>
      <c r="C9" s="37">
        <v>852.8</v>
      </c>
      <c r="D9" s="38">
        <v>465.8</v>
      </c>
      <c r="E9" s="38">
        <v>192.4</v>
      </c>
      <c r="F9" s="38">
        <v>192.3</v>
      </c>
      <c r="G9" s="38">
        <f t="shared" si="0"/>
        <v>9.9999999999994316E-2</v>
      </c>
      <c r="H9" s="38">
        <f>F9/F17*100</f>
        <v>0.33448480990200274</v>
      </c>
      <c r="I9" s="38">
        <f t="shared" si="1"/>
        <v>41.283812795191075</v>
      </c>
      <c r="J9" s="38">
        <f t="shared" si="2"/>
        <v>99.948024948024951</v>
      </c>
    </row>
    <row r="10" spans="1:10" ht="27.75" customHeight="1">
      <c r="A10" s="22" t="s">
        <v>25</v>
      </c>
      <c r="B10" s="37">
        <v>6255</v>
      </c>
      <c r="C10" s="37">
        <v>441.8</v>
      </c>
      <c r="D10" s="38">
        <v>6875.9</v>
      </c>
      <c r="E10" s="38">
        <v>13765.9</v>
      </c>
      <c r="F10" s="38">
        <v>13765.9</v>
      </c>
      <c r="G10" s="38">
        <f t="shared" si="0"/>
        <v>0</v>
      </c>
      <c r="H10" s="38">
        <f>F10/F17*100</f>
        <v>23.944276883151218</v>
      </c>
      <c r="I10" s="38">
        <f t="shared" si="1"/>
        <v>200.20506406434069</v>
      </c>
      <c r="J10" s="38">
        <f t="shared" si="2"/>
        <v>100</v>
      </c>
    </row>
    <row r="11" spans="1:10" ht="35.25" customHeight="1">
      <c r="A11" s="22" t="s">
        <v>26</v>
      </c>
      <c r="B11" s="37">
        <v>6795.2</v>
      </c>
      <c r="C11" s="37">
        <v>6583</v>
      </c>
      <c r="D11" s="38">
        <v>12889.7</v>
      </c>
      <c r="E11" s="38">
        <v>15424.5</v>
      </c>
      <c r="F11" s="38">
        <v>14872.8</v>
      </c>
      <c r="G11" s="38">
        <f t="shared" si="0"/>
        <v>551.70000000000073</v>
      </c>
      <c r="H11" s="38">
        <f>F11/F17*100</f>
        <v>25.869608324027592</v>
      </c>
      <c r="I11" s="38">
        <f t="shared" si="1"/>
        <v>115.38515248609353</v>
      </c>
      <c r="J11" s="38">
        <f t="shared" si="2"/>
        <v>96.423222794904206</v>
      </c>
    </row>
    <row r="12" spans="1:10" ht="19.5" customHeight="1">
      <c r="A12" s="22" t="s">
        <v>27</v>
      </c>
      <c r="B12" s="37">
        <v>28</v>
      </c>
      <c r="C12" s="37">
        <v>28</v>
      </c>
      <c r="D12" s="38">
        <v>330</v>
      </c>
      <c r="E12" s="38">
        <v>20.8</v>
      </c>
      <c r="F12" s="38">
        <v>20.8</v>
      </c>
      <c r="G12" s="38">
        <f t="shared" si="0"/>
        <v>0</v>
      </c>
      <c r="H12" s="38">
        <f>F12/F17*100</f>
        <v>3.6179324211969094E-2</v>
      </c>
      <c r="I12" s="38">
        <f t="shared" si="1"/>
        <v>6.3030303030303036</v>
      </c>
      <c r="J12" s="38">
        <f t="shared" si="2"/>
        <v>100</v>
      </c>
    </row>
    <row r="13" spans="1:10">
      <c r="A13" s="22" t="s">
        <v>28</v>
      </c>
      <c r="B13" s="37">
        <v>10892</v>
      </c>
      <c r="C13" s="37">
        <v>10233.4</v>
      </c>
      <c r="D13" s="38">
        <v>12323</v>
      </c>
      <c r="E13" s="38">
        <v>12026.4</v>
      </c>
      <c r="F13" s="38">
        <v>11578.5</v>
      </c>
      <c r="G13" s="38">
        <f t="shared" si="0"/>
        <v>447.89999999999964</v>
      </c>
      <c r="H13" s="38">
        <f>F13/F17*100</f>
        <v>20.139533912898276</v>
      </c>
      <c r="I13" s="38">
        <f t="shared" si="1"/>
        <v>93.958451675728313</v>
      </c>
      <c r="J13" s="38">
        <f t="shared" si="2"/>
        <v>96.275693474356416</v>
      </c>
    </row>
    <row r="14" spans="1:10" ht="24">
      <c r="A14" s="22" t="s">
        <v>29</v>
      </c>
      <c r="B14" s="37">
        <v>121.8</v>
      </c>
      <c r="C14" s="37">
        <v>121.7</v>
      </c>
      <c r="D14" s="38">
        <v>89</v>
      </c>
      <c r="E14" s="38">
        <v>91.2</v>
      </c>
      <c r="F14" s="38">
        <v>91.1</v>
      </c>
      <c r="G14" s="38">
        <f t="shared" si="0"/>
        <v>0.10000000000000853</v>
      </c>
      <c r="H14" s="38">
        <f>F14/F17*100</f>
        <v>0.15845848248607616</v>
      </c>
      <c r="I14" s="38">
        <f t="shared" si="1"/>
        <v>102.35955056179775</v>
      </c>
      <c r="J14" s="38">
        <f t="shared" si="2"/>
        <v>99.890350877192972</v>
      </c>
    </row>
    <row r="15" spans="1:10" ht="24">
      <c r="A15" s="22" t="s">
        <v>121</v>
      </c>
      <c r="B15" s="37">
        <v>9</v>
      </c>
      <c r="C15" s="37">
        <v>8.6999999999999993</v>
      </c>
      <c r="D15" s="38">
        <v>350</v>
      </c>
      <c r="E15" s="38">
        <v>68.3</v>
      </c>
      <c r="F15" s="38">
        <v>68.3</v>
      </c>
      <c r="G15" s="38">
        <f t="shared" si="0"/>
        <v>0</v>
      </c>
      <c r="H15" s="38">
        <f>F15/F17*100</f>
        <v>0.11880037709987928</v>
      </c>
      <c r="I15" s="38">
        <f t="shared" si="1"/>
        <v>19.514285714285716</v>
      </c>
      <c r="J15" s="38">
        <f t="shared" si="2"/>
        <v>100</v>
      </c>
    </row>
    <row r="16" spans="1:10" ht="26.25" customHeight="1">
      <c r="A16" s="22" t="s">
        <v>120</v>
      </c>
      <c r="B16" s="37">
        <v>0</v>
      </c>
      <c r="C16" s="37">
        <v>0</v>
      </c>
      <c r="D16" s="38"/>
      <c r="E16" s="38">
        <v>122.3</v>
      </c>
      <c r="F16" s="38">
        <v>122.3</v>
      </c>
      <c r="G16" s="38"/>
      <c r="H16" s="38"/>
      <c r="I16" s="38"/>
      <c r="J16" s="38"/>
    </row>
    <row r="17" spans="1:10">
      <c r="A17" s="22" t="s">
        <v>21</v>
      </c>
      <c r="B17" s="37">
        <f>SUM(B7:B16)</f>
        <v>43602.200000000004</v>
      </c>
      <c r="C17" s="37">
        <f>SUM(C7:C16)</f>
        <v>36892.799999999996</v>
      </c>
      <c r="D17" s="38">
        <f>SUM(D7:D16)</f>
        <v>49311.199999999997</v>
      </c>
      <c r="E17" s="38">
        <f>SUM(E7:E16)</f>
        <v>58494.30000000001</v>
      </c>
      <c r="F17" s="38">
        <f>SUM(F7:F16)</f>
        <v>57491.4</v>
      </c>
      <c r="G17" s="38">
        <f t="shared" si="0"/>
        <v>1002.9000000000087</v>
      </c>
      <c r="H17" s="38">
        <f>SUM(H7:H15)</f>
        <v>99.787272531195967</v>
      </c>
      <c r="I17" s="38">
        <f t="shared" si="1"/>
        <v>116.58892908710395</v>
      </c>
      <c r="J17" s="38">
        <f t="shared" si="2"/>
        <v>98.285473969258533</v>
      </c>
    </row>
  </sheetData>
  <mergeCells count="12">
    <mergeCell ref="I1:J1"/>
    <mergeCell ref="A4:A6"/>
    <mergeCell ref="B5:B6"/>
    <mergeCell ref="C5:C6"/>
    <mergeCell ref="B4:C4"/>
    <mergeCell ref="E5:E6"/>
    <mergeCell ref="F5:F6"/>
    <mergeCell ref="I5:J5"/>
    <mergeCell ref="D5:D6"/>
    <mergeCell ref="G5:G6"/>
    <mergeCell ref="H5:H6"/>
    <mergeCell ref="D4:J4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прил1</vt:lpstr>
      <vt:lpstr>Прил2</vt:lpstr>
      <vt:lpstr>Прил3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Прокопов МЮ</dc:creator>
  <cp:lastModifiedBy>Админ</cp:lastModifiedBy>
  <cp:lastPrinted>2016-04-07T07:18:55Z</cp:lastPrinted>
  <dcterms:created xsi:type="dcterms:W3CDTF">2014-01-16T10:01:32Z</dcterms:created>
  <dcterms:modified xsi:type="dcterms:W3CDTF">2016-04-08T13:01:06Z</dcterms:modified>
</cp:coreProperties>
</file>