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0" windowWidth="15480" windowHeight="9465" activeTab="2"/>
  </bookViews>
  <sheets>
    <sheet name="Приложение1" sheetId="1" r:id="rId1"/>
    <sheet name="Приложение2" sheetId="2" r:id="rId2"/>
    <sheet name="Приложение 3" sheetId="5" r:id="rId3"/>
  </sheets>
  <calcPr calcId="145621"/>
</workbook>
</file>

<file path=xl/calcChain.xml><?xml version="1.0" encoding="utf-8"?>
<calcChain xmlns="http://schemas.openxmlformats.org/spreadsheetml/2006/main">
  <c r="O12" i="2" l="1"/>
  <c r="K12" i="2"/>
  <c r="P16" i="2"/>
  <c r="L16" i="2"/>
  <c r="P15" i="2"/>
  <c r="L15" i="2"/>
  <c r="D17" i="5" l="1"/>
  <c r="E17" i="5" l="1"/>
  <c r="C17" i="5" l="1"/>
  <c r="B17" i="5"/>
  <c r="O21" i="2"/>
  <c r="N21" i="2"/>
  <c r="M21" i="2"/>
  <c r="G21" i="2"/>
  <c r="F21" i="2"/>
  <c r="E21" i="2"/>
  <c r="C21" i="2"/>
  <c r="D21" i="2" s="1"/>
  <c r="H24" i="2"/>
  <c r="D24" i="2"/>
  <c r="H23" i="2"/>
  <c r="D23" i="2"/>
  <c r="H21" i="2"/>
  <c r="H20" i="2"/>
  <c r="D20" i="2"/>
  <c r="H19" i="2"/>
  <c r="D19" i="2"/>
  <c r="H18" i="2"/>
  <c r="F18" i="2"/>
  <c r="D18" i="2"/>
  <c r="G17" i="2"/>
  <c r="H17" i="2" s="1"/>
  <c r="E17" i="2"/>
  <c r="E25" i="2" s="1"/>
  <c r="F25" i="2" s="1"/>
  <c r="C17" i="2"/>
  <c r="D17" i="2" s="1"/>
  <c r="H14" i="2"/>
  <c r="D14" i="2"/>
  <c r="H13" i="2"/>
  <c r="D13" i="2"/>
  <c r="G12" i="2"/>
  <c r="H12" i="2" s="1"/>
  <c r="C12" i="2"/>
  <c r="D12" i="2" s="1"/>
  <c r="H11" i="2"/>
  <c r="D11" i="2"/>
  <c r="H10" i="2"/>
  <c r="D10" i="2"/>
  <c r="H9" i="2"/>
  <c r="D9" i="2"/>
  <c r="H8" i="2"/>
  <c r="D8" i="2"/>
  <c r="G7" i="2"/>
  <c r="H7" i="2" s="1"/>
  <c r="C7" i="2"/>
  <c r="D7" i="2" s="1"/>
  <c r="F21" i="1"/>
  <c r="F20" i="1"/>
  <c r="F24" i="1"/>
  <c r="F17" i="2" l="1"/>
  <c r="C25" i="2"/>
  <c r="D25" i="2" s="1"/>
  <c r="G25" i="2"/>
  <c r="H25" i="2" s="1"/>
  <c r="E17" i="1" l="1"/>
  <c r="D17" i="1"/>
  <c r="D7" i="1"/>
  <c r="C7" i="1"/>
  <c r="F17" i="5" l="1"/>
  <c r="H16" i="5" s="1"/>
  <c r="I16" i="5"/>
  <c r="J16" i="5"/>
  <c r="P8" i="2"/>
  <c r="N18" i="2"/>
  <c r="L18" i="2"/>
  <c r="L8" i="2"/>
  <c r="K17" i="2"/>
  <c r="L17" i="2" s="1"/>
  <c r="C17" i="1" l="1"/>
  <c r="E7" i="1"/>
  <c r="H14" i="5" l="1"/>
  <c r="G7" i="5"/>
  <c r="G8" i="5"/>
  <c r="G9" i="5"/>
  <c r="G10" i="5"/>
  <c r="G11" i="5"/>
  <c r="G12" i="5"/>
  <c r="G14" i="5"/>
  <c r="G15" i="5"/>
  <c r="G16" i="5"/>
  <c r="H8" i="5" l="1"/>
  <c r="H11" i="5"/>
  <c r="H15" i="5"/>
  <c r="H7" i="5"/>
  <c r="H9" i="5"/>
  <c r="H10" i="5"/>
  <c r="H12" i="5"/>
  <c r="G17" i="5"/>
  <c r="G27" i="1"/>
  <c r="G24" i="1"/>
  <c r="G23" i="1"/>
  <c r="G21" i="1"/>
  <c r="G19" i="1"/>
  <c r="G12" i="1"/>
  <c r="G11" i="1"/>
  <c r="G10" i="1"/>
  <c r="G8" i="1"/>
  <c r="H17" i="5" l="1"/>
  <c r="F27" i="1"/>
  <c r="F23" i="1"/>
  <c r="F12" i="1"/>
  <c r="F11" i="1"/>
  <c r="F10" i="1"/>
  <c r="F8" i="1"/>
  <c r="C6" i="1"/>
  <c r="C5" i="1" s="1"/>
  <c r="G17" i="1" l="1"/>
  <c r="E6" i="1"/>
  <c r="F17" i="1"/>
  <c r="D6" i="1"/>
  <c r="G7" i="1"/>
  <c r="F7" i="1"/>
  <c r="P24" i="2"/>
  <c r="P23" i="2"/>
  <c r="P20" i="2"/>
  <c r="P19" i="2"/>
  <c r="P18" i="2"/>
  <c r="P14" i="2"/>
  <c r="P13" i="2"/>
  <c r="P11" i="2"/>
  <c r="P10" i="2"/>
  <c r="P9" i="2"/>
  <c r="L24" i="2"/>
  <c r="L23" i="2"/>
  <c r="L20" i="2"/>
  <c r="L19" i="2"/>
  <c r="L14" i="2"/>
  <c r="L13" i="2"/>
  <c r="L11" i="2"/>
  <c r="L10" i="2"/>
  <c r="L9" i="2"/>
  <c r="E5" i="1" l="1"/>
  <c r="H27" i="1" s="1"/>
  <c r="D5" i="1"/>
  <c r="G6" i="1"/>
  <c r="F6" i="1"/>
  <c r="J15" i="5"/>
  <c r="J14" i="5"/>
  <c r="J12" i="5"/>
  <c r="J11" i="5"/>
  <c r="J10" i="5"/>
  <c r="J9" i="5"/>
  <c r="J8" i="5"/>
  <c r="J7" i="5"/>
  <c r="I15" i="5"/>
  <c r="I14" i="5"/>
  <c r="I12" i="5"/>
  <c r="I11" i="5"/>
  <c r="I10" i="5"/>
  <c r="I9" i="5"/>
  <c r="I8" i="5"/>
  <c r="I7" i="5"/>
  <c r="H6" i="1" l="1"/>
  <c r="G5" i="1"/>
  <c r="F5" i="1"/>
  <c r="H17" i="1" l="1"/>
  <c r="H7" i="1"/>
  <c r="I17" i="5"/>
  <c r="P12" i="2"/>
  <c r="L12" i="2"/>
  <c r="H24" i="1" l="1"/>
  <c r="H19" i="1"/>
  <c r="H23" i="1"/>
  <c r="H21" i="1"/>
  <c r="H12" i="1"/>
  <c r="H8" i="1"/>
  <c r="H11" i="1"/>
  <c r="H10" i="1"/>
  <c r="J17" i="5"/>
  <c r="O17" i="2" l="1"/>
  <c r="P17" i="2" s="1"/>
  <c r="M17" i="2"/>
  <c r="N17" i="2" s="1"/>
  <c r="P21" i="2"/>
  <c r="L21" i="2"/>
  <c r="O7" i="2"/>
  <c r="P7" i="2" s="1"/>
  <c r="K7" i="2"/>
  <c r="L7" i="2" s="1"/>
  <c r="O25" i="2" l="1"/>
  <c r="P25" i="2" s="1"/>
  <c r="M25" i="2"/>
  <c r="N25" i="2" s="1"/>
  <c r="K25" i="2"/>
  <c r="L25" i="2" s="1"/>
</calcChain>
</file>

<file path=xl/sharedStrings.xml><?xml version="1.0" encoding="utf-8"?>
<sst xmlns="http://schemas.openxmlformats.org/spreadsheetml/2006/main" count="144" uniqueCount="123">
  <si>
    <t>Показатели</t>
  </si>
  <si>
    <t>Исполнено</t>
  </si>
  <si>
    <t>Отклонение</t>
  </si>
  <si>
    <t>Доля, %</t>
  </si>
  <si>
    <t>Причины отклонения</t>
  </si>
  <si>
    <t>Налог на доходы физических лиц</t>
  </si>
  <si>
    <t>Единый налог на вмененный доход для отдельных видов деятельности</t>
  </si>
  <si>
    <t>Налог на имущество физических лиц</t>
  </si>
  <si>
    <t>Земельный налог</t>
  </si>
  <si>
    <t>…………………………………………..</t>
  </si>
  <si>
    <t>Доходы от использования имущества, находящегося в государственной и муниципальной собственности</t>
  </si>
  <si>
    <t>Возврат остатков субсидий, субвенций и иных межбюджетных трансфертов</t>
  </si>
  <si>
    <t>Безвозмездные перечисления</t>
  </si>
  <si>
    <t>Информация о поступлении доходов в бюджет муниципального образования по основным источникам</t>
  </si>
  <si>
    <t>% исполнения</t>
  </si>
  <si>
    <t>Безвозмездные поступления</t>
  </si>
  <si>
    <t>Всего</t>
  </si>
  <si>
    <t>Средства федерального бюджета</t>
  </si>
  <si>
    <t>Средства областного бюджета</t>
  </si>
  <si>
    <t>сумма</t>
  </si>
  <si>
    <t>уд. вес (%)</t>
  </si>
  <si>
    <t>уд вес (%)</t>
  </si>
  <si>
    <t>Итого:</t>
  </si>
  <si>
    <t>(в тыс. рублей)</t>
  </si>
  <si>
    <t>Наименование разделов</t>
  </si>
  <si>
    <t>Бюджетные назначения по уточненной бюджетной росписи</t>
  </si>
  <si>
    <t>Причины невыполнения</t>
  </si>
  <si>
    <t>01 Общегосударственные вопросы</t>
  </si>
  <si>
    <t>02 Национальная оборона</t>
  </si>
  <si>
    <t>03 Национальная безопасность и правоохранительная деятельность</t>
  </si>
  <si>
    <t>05 Жилищно-коммунальное хозяйство</t>
  </si>
  <si>
    <t>07 Образование</t>
  </si>
  <si>
    <t>08 Культура</t>
  </si>
  <si>
    <t>09 Здравоохранение</t>
  </si>
  <si>
    <t>10 Социальная политика</t>
  </si>
  <si>
    <t>11 Физическая культура и спорт</t>
  </si>
  <si>
    <t>Недовыполнение к сводной бюджетной росписи</t>
  </si>
  <si>
    <t>Бюджетные назначения согласно решению о бюджете</t>
  </si>
  <si>
    <t>к решению о бюджете</t>
  </si>
  <si>
    <t>к бюджетной росписи</t>
  </si>
  <si>
    <t>12 Средства массовой информации</t>
  </si>
  <si>
    <t>1.2</t>
  </si>
  <si>
    <t>Платежи от муниципальных унитарных предприятий</t>
  </si>
  <si>
    <t>1.3</t>
  </si>
  <si>
    <t>1.1</t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</si>
  <si>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</si>
  <si>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</si>
  <si>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</si>
  <si>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</si>
  <si>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</si>
  <si>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</si>
  <si>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</si>
  <si>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</si>
  <si>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1.1.1.8</t>
  </si>
  <si>
    <t>1.1.1.9</t>
  </si>
  <si>
    <t>1.1.2</t>
  </si>
  <si>
    <t>1.1.2.1</t>
  </si>
  <si>
    <t>1.1.2.2</t>
  </si>
  <si>
    <t>1.1.2.3</t>
  </si>
  <si>
    <t>1.1.2.4</t>
  </si>
  <si>
    <t>1.1.2.5</t>
  </si>
  <si>
    <t>1.1.2.6</t>
  </si>
  <si>
    <t xml:space="preserve">Доходы бюджета, всего:                                                                   (1.1 + 1.2 + 1.3) </t>
  </si>
  <si>
    <t>Налоговые и неналоговые доходы                                      (1.1.1+1.1.2)</t>
  </si>
  <si>
    <t>Налоговые доходы, в том числе:                                      (1.1.1.1 + 1.1.1.2 + … + 1.1.1.9)</t>
  </si>
  <si>
    <t>Неналоговые доходы, в том числе:                                      (1.1.2.1 + 1.1.2.2 + … + 1.1.2.6)</t>
  </si>
  <si>
    <t>Исполнение, %</t>
  </si>
  <si>
    <t xml:space="preserve">                   (в тыс. рублей)</t>
  </si>
  <si>
    <t>Дотации бюджетам поселений на выравнивание бюджетной обеспеченности</t>
  </si>
  <si>
    <t>Дотации бюджетам поселений на поддержку мер по обеспечению сбалансированности бюджетов</t>
  </si>
  <si>
    <t>. . . . . . . . . . . . . . . . . . . . . . . . . . . . . . . . . . . . . . . . .</t>
  </si>
  <si>
    <t xml:space="preserve">Субвенции бюджетам на осуществление первичному воинскому учету на территориях, где отсутствуют военные комиссариаты </t>
  </si>
  <si>
    <t>1.5</t>
  </si>
  <si>
    <t>2</t>
  </si>
  <si>
    <t>2.2</t>
  </si>
  <si>
    <t>3</t>
  </si>
  <si>
    <t>3.1</t>
  </si>
  <si>
    <t>3.2</t>
  </si>
  <si>
    <t>3.5</t>
  </si>
  <si>
    <t>4</t>
  </si>
  <si>
    <t>4.1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</si>
  <si>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</si>
  <si>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 xml:space="preserve">  (в тыс. рублей)</t>
  </si>
  <si>
    <r>
      <rPr>
        <b/>
        <sz val="12"/>
        <color indexed="8"/>
        <rFont val="Times New Roman"/>
        <family val="1"/>
        <charset val="204"/>
      </rPr>
      <t xml:space="preserve">Итого:   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(1 + 2 + 3 + 4)</t>
    </r>
  </si>
  <si>
    <t>Дотации Всего, в том числе:                                                             (1.1 + 1.2 + … + 1.5)</t>
  </si>
  <si>
    <t>Субсидии Всего, в том числе:                                                          (2.1 + 2.2 + … + 2.5)</t>
  </si>
  <si>
    <t>Субвенции Всего, в том числе:                                                                     (3.1 + 3.2 + … + 3.5)</t>
  </si>
  <si>
    <t>Иные межбюджетные трансферты Всего, в том числе:                                                                                          (4.1 + 4.2 + … + 4.5)</t>
  </si>
  <si>
    <t>Доля в структуре расходов исполнения бюджета (%)</t>
  </si>
  <si>
    <t>Субсидия на повышение заработной платы</t>
  </si>
  <si>
    <t>2.4</t>
  </si>
  <si>
    <t>Субвенция на комплектование книжных фондов</t>
  </si>
  <si>
    <t>Прочие безвозмездные поступления</t>
  </si>
  <si>
    <t>5</t>
  </si>
  <si>
    <t>Доходыот оказания платных услуг</t>
  </si>
  <si>
    <t>Доходы от продажи материальных и нематериальных активов</t>
  </si>
  <si>
    <t>Земельный налог (по обязательствам, возникшим до      1 января 2006 года)мобилизуемый на территориях сельских поселений.</t>
  </si>
  <si>
    <t>Прочие поступления от использования имущества, находящегося в собственности поселения. Капитальный ремонт.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</si>
  <si>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</si>
  <si>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Прочие неналоговые доходы</t>
  </si>
  <si>
    <t>1.1.2.7</t>
  </si>
  <si>
    <t>Доходы от компенсации затрат государства</t>
  </si>
  <si>
    <t>1.1.2.8.</t>
  </si>
  <si>
    <t>Налоги на товары (работы,услуги). Реализуемые на территории РФ</t>
  </si>
  <si>
    <t>1.1.2.3.</t>
  </si>
  <si>
    <t>Доходы получаемые  в виде арендной платы</t>
  </si>
  <si>
    <t>Средства районного бюджета</t>
  </si>
  <si>
    <t>Субсидия на приобретение техники для нужд благоустройства территории муниципального образования</t>
  </si>
  <si>
    <t>Исполнено за 2017 год</t>
  </si>
  <si>
    <t>Прочие межбюджетные трансферты в виде дотаций</t>
  </si>
  <si>
    <t>2017 год</t>
  </si>
  <si>
    <t>Утверждено на 2018 год</t>
  </si>
  <si>
    <t>Исполнено за 2018 год</t>
  </si>
  <si>
    <t>2.3</t>
  </si>
  <si>
    <t>2.5</t>
  </si>
  <si>
    <t>Субсидия на подготовку основания, приобретение и установку плоскостных спортивных сооружений</t>
  </si>
  <si>
    <t>Субсидия на комплексную борьбу с борщевиком Сосновского</t>
  </si>
  <si>
    <t>Информация об исполнении расходов муниципального образования                                                                                                                                                                   в разрезе разделов классификации расходов за 2018 год</t>
  </si>
  <si>
    <t>2018 год</t>
  </si>
  <si>
    <t>Приложение №1</t>
  </si>
  <si>
    <t>Приложение №2</t>
  </si>
  <si>
    <t xml:space="preserve">Структура безвозмездных поступлений в бюджет </t>
  </si>
  <si>
    <t>Приложение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</si>
</sst>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/>
    <xf numFmtId="0" fontId="6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0" fillId="0" borderId="0" xfId="0" applyBorder="1"/>
    <xf numFmtId="2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Continuous" wrapText="1"/>
    </xf>
    <xf numFmtId="0" fontId="13" fillId="0" borderId="0" xfId="0" applyFont="1" applyAlignment="1">
      <alignment horizontal="centerContinuous" wrapText="1"/>
    </xf>
    <xf numFmtId="2" fontId="3" fillId="0" borderId="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Continuous"/>
    </xf>
    <xf numFmtId="0" fontId="14" fillId="0" borderId="0" xfId="0" applyFont="1" applyAlignment="1">
      <alignment horizontal="centerContinuous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1" sqref="G1:I1"/>
    </sheetView>
  </sheetViews>
  <sheetFormatPr defaultColWidth="40" defaultRowHeight="18.75" x14ac:dyDescent="0.3"/>
  <cols>
    <col min="1" max="1" width="5.85546875" style="1" customWidth="1"/>
    <col min="2" max="2" width="43.85546875" style="1" customWidth="1"/>
    <col min="3" max="3" width="11.5703125" style="1" customWidth="1"/>
    <col min="4" max="4" width="12.42578125" style="1" customWidth="1"/>
    <col min="5" max="5" width="13.140625" style="1" customWidth="1"/>
    <col min="6" max="6" width="12" style="1" customWidth="1"/>
    <col min="7" max="7" width="11" style="1" customWidth="1"/>
    <col min="8" max="8" width="8" style="1" customWidth="1"/>
    <col min="9" max="9" width="12.85546875" style="1" customWidth="1"/>
    <col min="10" max="16384" width="40" style="1"/>
  </cols>
  <sheetData>
    <row r="1" spans="1:9" x14ac:dyDescent="0.3">
      <c r="G1" s="46" t="s">
        <v>119</v>
      </c>
      <c r="H1" s="47"/>
      <c r="I1" s="47"/>
    </row>
    <row r="2" spans="1:9" ht="20.25" customHeight="1" x14ac:dyDescent="0.3">
      <c r="A2" s="40" t="s">
        <v>13</v>
      </c>
      <c r="B2" s="39"/>
      <c r="C2" s="40"/>
      <c r="D2" s="40"/>
      <c r="E2" s="40"/>
      <c r="F2" s="40"/>
      <c r="G2" s="40"/>
      <c r="H2" s="40"/>
      <c r="I2" s="40"/>
    </row>
    <row r="3" spans="1:9" x14ac:dyDescent="0.3">
      <c r="H3" s="7" t="s">
        <v>67</v>
      </c>
      <c r="I3" s="7"/>
    </row>
    <row r="4" spans="1:9" s="3" customFormat="1" ht="25.5" x14ac:dyDescent="0.2">
      <c r="A4" s="11"/>
      <c r="B4" s="2" t="s">
        <v>0</v>
      </c>
      <c r="C4" s="38" t="s">
        <v>108</v>
      </c>
      <c r="D4" s="38" t="s">
        <v>111</v>
      </c>
      <c r="E4" s="38" t="s">
        <v>112</v>
      </c>
      <c r="F4" s="2" t="s">
        <v>66</v>
      </c>
      <c r="G4" s="2" t="s">
        <v>2</v>
      </c>
      <c r="H4" s="2" t="s">
        <v>3</v>
      </c>
      <c r="I4" s="2" t="s">
        <v>4</v>
      </c>
    </row>
    <row r="5" spans="1:9" s="3" customFormat="1" ht="27.75" customHeight="1" x14ac:dyDescent="0.2">
      <c r="A5" s="12">
        <v>1</v>
      </c>
      <c r="B5" s="14" t="s">
        <v>62</v>
      </c>
      <c r="C5" s="35">
        <f>C6+C27+C28</f>
        <v>107219.1</v>
      </c>
      <c r="D5" s="35">
        <f>D6+D27+D28</f>
        <v>100937</v>
      </c>
      <c r="E5" s="35">
        <f>E6+E27+E28</f>
        <v>158290.53</v>
      </c>
      <c r="F5" s="29">
        <f>E5/D5*100</f>
        <v>156.82111614175179</v>
      </c>
      <c r="G5" s="2">
        <f>D5-E5</f>
        <v>-57353.53</v>
      </c>
      <c r="H5" s="31">
        <v>100</v>
      </c>
      <c r="I5" s="2"/>
    </row>
    <row r="6" spans="1:9" s="3" customFormat="1" ht="27" x14ac:dyDescent="0.2">
      <c r="A6" s="13" t="s">
        <v>44</v>
      </c>
      <c r="B6" s="15" t="s">
        <v>63</v>
      </c>
      <c r="C6" s="35">
        <f>C7+C17</f>
        <v>103023.90000000001</v>
      </c>
      <c r="D6" s="35">
        <f>D7+D17</f>
        <v>92857.600000000006</v>
      </c>
      <c r="E6" s="35">
        <f>E7+E17</f>
        <v>150272.03</v>
      </c>
      <c r="F6" s="29">
        <f t="shared" ref="F6:F27" si="0">E6/D6*100</f>
        <v>161.83062021848508</v>
      </c>
      <c r="G6" s="28">
        <f t="shared" ref="G6:G27" si="1">D6-E6</f>
        <v>-57414.429999999993</v>
      </c>
      <c r="H6" s="31">
        <f>E6/E5*100</f>
        <v>94.934314769177917</v>
      </c>
      <c r="I6" s="2"/>
    </row>
    <row r="7" spans="1:9" s="3" customFormat="1" ht="25.5" x14ac:dyDescent="0.2">
      <c r="A7" s="13" t="s">
        <v>45</v>
      </c>
      <c r="B7" s="16" t="s">
        <v>64</v>
      </c>
      <c r="C7" s="35">
        <f>C8+C9+C10+C11+C12+C13</f>
        <v>102476.8</v>
      </c>
      <c r="D7" s="35">
        <f>D8+D10+D11+D12+D13</f>
        <v>92659.6</v>
      </c>
      <c r="E7" s="35">
        <f>E8+E9+E10+E11+E12+E13</f>
        <v>107299.23</v>
      </c>
      <c r="F7" s="29">
        <f t="shared" si="0"/>
        <v>115.79936671429618</v>
      </c>
      <c r="G7" s="28">
        <f t="shared" si="1"/>
        <v>-14639.62999999999</v>
      </c>
      <c r="H7" s="31">
        <f>E7/E6*H6</f>
        <v>67.78625986027086</v>
      </c>
      <c r="I7" s="2"/>
    </row>
    <row r="8" spans="1:9" s="3" customFormat="1" ht="12.75" x14ac:dyDescent="0.2">
      <c r="A8" s="13" t="s">
        <v>46</v>
      </c>
      <c r="B8" s="16" t="s">
        <v>5</v>
      </c>
      <c r="C8" s="35">
        <v>12008.6</v>
      </c>
      <c r="D8" s="36">
        <v>12467</v>
      </c>
      <c r="E8" s="36">
        <v>14557.9</v>
      </c>
      <c r="F8" s="29">
        <f t="shared" si="0"/>
        <v>116.77147669848399</v>
      </c>
      <c r="G8" s="28">
        <f t="shared" si="1"/>
        <v>-2090.8999999999996</v>
      </c>
      <c r="H8" s="31">
        <f>E8/E7*H7</f>
        <v>9.1969494321612295</v>
      </c>
      <c r="I8" s="2"/>
    </row>
    <row r="9" spans="1:9" s="3" customFormat="1" ht="25.5" x14ac:dyDescent="0.2">
      <c r="A9" s="13" t="s">
        <v>47</v>
      </c>
      <c r="B9" s="16" t="s">
        <v>103</v>
      </c>
      <c r="C9" s="35"/>
      <c r="D9" s="36"/>
      <c r="E9" s="36"/>
      <c r="F9" s="29"/>
      <c r="G9" s="28"/>
      <c r="H9" s="31"/>
      <c r="I9" s="2"/>
    </row>
    <row r="10" spans="1:9" s="3" customFormat="1" ht="25.5" x14ac:dyDescent="0.2">
      <c r="A10" s="13" t="s">
        <v>48</v>
      </c>
      <c r="B10" s="16" t="s">
        <v>6</v>
      </c>
      <c r="C10" s="35">
        <v>0.3</v>
      </c>
      <c r="D10" s="36">
        <v>97.6</v>
      </c>
      <c r="E10" s="36">
        <v>74.2</v>
      </c>
      <c r="F10" s="29">
        <f t="shared" si="0"/>
        <v>76.024590163934434</v>
      </c>
      <c r="G10" s="28">
        <f t="shared" si="1"/>
        <v>23.399999999999991</v>
      </c>
      <c r="H10" s="31">
        <f>E10/E7*H7</f>
        <v>4.6875830158632996E-2</v>
      </c>
      <c r="I10" s="2"/>
    </row>
    <row r="11" spans="1:9" s="3" customFormat="1" ht="12.75" x14ac:dyDescent="0.2">
      <c r="A11" s="13" t="s">
        <v>49</v>
      </c>
      <c r="B11" s="16" t="s">
        <v>7</v>
      </c>
      <c r="C11" s="35">
        <v>2555.4</v>
      </c>
      <c r="D11" s="36">
        <v>2734</v>
      </c>
      <c r="E11" s="36">
        <v>3214.7</v>
      </c>
      <c r="F11" s="29">
        <f t="shared" si="0"/>
        <v>117.58229700073153</v>
      </c>
      <c r="G11" s="28">
        <f t="shared" si="1"/>
        <v>-480.69999999999982</v>
      </c>
      <c r="H11" s="31">
        <f>E11/E7*H7</f>
        <v>2.0308858653767854</v>
      </c>
      <c r="I11" s="2"/>
    </row>
    <row r="12" spans="1:9" s="3" customFormat="1" ht="12.75" x14ac:dyDescent="0.2">
      <c r="A12" s="13" t="s">
        <v>50</v>
      </c>
      <c r="B12" s="16" t="s">
        <v>8</v>
      </c>
      <c r="C12" s="35">
        <v>87912.5</v>
      </c>
      <c r="D12" s="36">
        <v>77361</v>
      </c>
      <c r="E12" s="36">
        <v>89452.4</v>
      </c>
      <c r="F12" s="29">
        <f t="shared" si="0"/>
        <v>115.62983932472433</v>
      </c>
      <c r="G12" s="28">
        <f t="shared" si="1"/>
        <v>-12091.399999999994</v>
      </c>
      <c r="H12" s="31">
        <f>E12/E7*H7</f>
        <v>56.511529780082235</v>
      </c>
      <c r="I12" s="2"/>
    </row>
    <row r="13" spans="1:9" s="3" customFormat="1" ht="38.25" x14ac:dyDescent="0.2">
      <c r="A13" s="13" t="s">
        <v>51</v>
      </c>
      <c r="B13" s="16" t="s">
        <v>96</v>
      </c>
      <c r="C13" s="35">
        <v>0</v>
      </c>
      <c r="D13" s="36">
        <v>0</v>
      </c>
      <c r="E13" s="36">
        <v>0.03</v>
      </c>
      <c r="F13" s="29">
        <v>0</v>
      </c>
      <c r="G13" s="28">
        <v>0</v>
      </c>
      <c r="H13" s="31">
        <v>0</v>
      </c>
      <c r="I13" s="2"/>
    </row>
    <row r="14" spans="1:9" s="3" customFormat="1" ht="12.75" x14ac:dyDescent="0.2">
      <c r="A14" s="13" t="s">
        <v>52</v>
      </c>
      <c r="B14" s="16" t="s">
        <v>9</v>
      </c>
      <c r="C14" s="35"/>
      <c r="D14" s="36"/>
      <c r="E14" s="36"/>
      <c r="F14" s="29"/>
      <c r="G14" s="28"/>
      <c r="H14" s="31"/>
      <c r="I14" s="2"/>
    </row>
    <row r="15" spans="1:9" s="3" customFormat="1" ht="12.75" x14ac:dyDescent="0.2">
      <c r="A15" s="13" t="s">
        <v>53</v>
      </c>
      <c r="B15" s="16" t="s">
        <v>9</v>
      </c>
      <c r="C15" s="35"/>
      <c r="D15" s="36"/>
      <c r="E15" s="36"/>
      <c r="F15" s="29"/>
      <c r="G15" s="28"/>
      <c r="H15" s="31"/>
      <c r="I15" s="2"/>
    </row>
    <row r="16" spans="1:9" s="3" customFormat="1" ht="12.75" x14ac:dyDescent="0.2">
      <c r="A16" s="13" t="s">
        <v>54</v>
      </c>
      <c r="B16" s="16" t="s">
        <v>9</v>
      </c>
      <c r="C16" s="35"/>
      <c r="D16" s="36"/>
      <c r="E16" s="36"/>
      <c r="F16" s="29"/>
      <c r="G16" s="28"/>
      <c r="H16" s="31"/>
      <c r="I16" s="2"/>
    </row>
    <row r="17" spans="1:10" s="3" customFormat="1" ht="25.5" x14ac:dyDescent="0.2">
      <c r="A17" s="13" t="s">
        <v>55</v>
      </c>
      <c r="B17" s="16" t="s">
        <v>65</v>
      </c>
      <c r="C17" s="35">
        <f>C18+C19+C21+C22+C23+C24+C20+C26+C25</f>
        <v>547.1</v>
      </c>
      <c r="D17" s="35">
        <f>D19+D20+D21+D23+D24</f>
        <v>198</v>
      </c>
      <c r="E17" s="35">
        <f>E19+E20+E21+E23+E24</f>
        <v>42972.799999999996</v>
      </c>
      <c r="F17" s="29">
        <f t="shared" si="0"/>
        <v>21703.434343434343</v>
      </c>
      <c r="G17" s="28">
        <f t="shared" si="1"/>
        <v>-42774.799999999996</v>
      </c>
      <c r="H17" s="31">
        <f>E17/E6*H6</f>
        <v>27.148054908907053</v>
      </c>
      <c r="I17" s="2"/>
    </row>
    <row r="18" spans="1:10" s="3" customFormat="1" ht="25.5" x14ac:dyDescent="0.2">
      <c r="A18" s="13" t="s">
        <v>56</v>
      </c>
      <c r="B18" s="16" t="s">
        <v>10</v>
      </c>
      <c r="C18" s="35"/>
      <c r="D18" s="36"/>
      <c r="E18" s="36"/>
      <c r="F18" s="29"/>
      <c r="G18" s="32"/>
      <c r="H18" s="31"/>
      <c r="I18" s="2"/>
    </row>
    <row r="19" spans="1:10" s="3" customFormat="1" ht="38.25" x14ac:dyDescent="0.2">
      <c r="A19" s="13" t="s">
        <v>57</v>
      </c>
      <c r="B19" s="16" t="s">
        <v>97</v>
      </c>
      <c r="C19" s="35">
        <v>0</v>
      </c>
      <c r="D19" s="36">
        <v>0</v>
      </c>
      <c r="E19" s="36">
        <v>0</v>
      </c>
      <c r="F19" s="29">
        <v>0</v>
      </c>
      <c r="G19" s="28">
        <f t="shared" si="1"/>
        <v>0</v>
      </c>
      <c r="H19" s="31">
        <f>E19/E17*H17</f>
        <v>0</v>
      </c>
      <c r="I19" s="2"/>
    </row>
    <row r="20" spans="1:10" s="3" customFormat="1" ht="12.75" x14ac:dyDescent="0.2">
      <c r="A20" s="13" t="s">
        <v>104</v>
      </c>
      <c r="B20" s="16" t="s">
        <v>105</v>
      </c>
      <c r="C20" s="35">
        <v>189</v>
      </c>
      <c r="D20" s="36">
        <v>198</v>
      </c>
      <c r="E20" s="36">
        <v>248</v>
      </c>
      <c r="F20" s="29">
        <f t="shared" ref="F20:F21" si="2">E20/D20*100</f>
        <v>125.25252525252526</v>
      </c>
      <c r="G20" s="30">
        <v>4.5</v>
      </c>
      <c r="H20" s="31"/>
      <c r="I20" s="30"/>
    </row>
    <row r="21" spans="1:10" s="3" customFormat="1" ht="12.75" x14ac:dyDescent="0.2">
      <c r="A21" s="13" t="s">
        <v>58</v>
      </c>
      <c r="B21" s="16" t="s">
        <v>99</v>
      </c>
      <c r="C21" s="35">
        <v>8</v>
      </c>
      <c r="D21" s="36">
        <v>0</v>
      </c>
      <c r="E21" s="36">
        <v>42724.6</v>
      </c>
      <c r="F21" s="29" t="e">
        <f t="shared" si="2"/>
        <v>#DIV/0!</v>
      </c>
      <c r="G21" s="28">
        <f t="shared" si="1"/>
        <v>-42724.6</v>
      </c>
      <c r="H21" s="31">
        <f>E21/E17*H17</f>
        <v>26.991254625276696</v>
      </c>
      <c r="I21" s="2"/>
    </row>
    <row r="22" spans="1:10" s="3" customFormat="1" ht="25.5" x14ac:dyDescent="0.2">
      <c r="A22" s="13" t="s">
        <v>59</v>
      </c>
      <c r="B22" s="16" t="s">
        <v>42</v>
      </c>
      <c r="C22" s="35"/>
      <c r="D22" s="36"/>
      <c r="E22" s="36"/>
      <c r="F22" s="29"/>
      <c r="G22" s="28"/>
      <c r="H22" s="31"/>
      <c r="I22" s="2"/>
    </row>
    <row r="23" spans="1:10" s="3" customFormat="1" ht="12.75" x14ac:dyDescent="0.2">
      <c r="A23" s="13" t="s">
        <v>60</v>
      </c>
      <c r="B23" s="16" t="s">
        <v>94</v>
      </c>
      <c r="C23" s="35">
        <v>330.1</v>
      </c>
      <c r="D23" s="36">
        <v>0</v>
      </c>
      <c r="E23" s="36">
        <v>0</v>
      </c>
      <c r="F23" s="29" t="e">
        <f t="shared" si="0"/>
        <v>#DIV/0!</v>
      </c>
      <c r="G23" s="28">
        <f t="shared" si="1"/>
        <v>0</v>
      </c>
      <c r="H23" s="31">
        <f>E23/E17*H17</f>
        <v>0</v>
      </c>
      <c r="I23" s="2"/>
    </row>
    <row r="24" spans="1:10" s="3" customFormat="1" ht="38.25" x14ac:dyDescent="0.2">
      <c r="A24" s="13" t="s">
        <v>61</v>
      </c>
      <c r="B24" s="16" t="s">
        <v>98</v>
      </c>
      <c r="C24" s="35">
        <v>0</v>
      </c>
      <c r="D24" s="36">
        <v>0</v>
      </c>
      <c r="E24" s="36">
        <v>0.2</v>
      </c>
      <c r="F24" s="29" t="e">
        <f>E24/D24*100</f>
        <v>#DIV/0!</v>
      </c>
      <c r="G24" s="28">
        <f t="shared" si="1"/>
        <v>-0.2</v>
      </c>
      <c r="H24" s="31">
        <f>E24/E17*H17</f>
        <v>1.2634994651922638E-4</v>
      </c>
      <c r="I24" s="2"/>
      <c r="J24" s="41"/>
    </row>
    <row r="25" spans="1:10" s="3" customFormat="1" ht="12.75" x14ac:dyDescent="0.2">
      <c r="A25" s="13" t="s">
        <v>100</v>
      </c>
      <c r="B25" s="16" t="s">
        <v>101</v>
      </c>
      <c r="C25" s="35">
        <v>20</v>
      </c>
      <c r="D25" s="36"/>
      <c r="E25" s="36"/>
      <c r="F25" s="29"/>
      <c r="G25" s="30"/>
      <c r="H25" s="31"/>
      <c r="I25" s="30"/>
    </row>
    <row r="26" spans="1:10" s="3" customFormat="1" ht="25.5" x14ac:dyDescent="0.2">
      <c r="A26" s="13" t="s">
        <v>102</v>
      </c>
      <c r="B26" s="16" t="s">
        <v>95</v>
      </c>
      <c r="C26" s="35"/>
      <c r="D26" s="36"/>
      <c r="E26" s="36"/>
      <c r="F26" s="29"/>
      <c r="G26" s="30"/>
      <c r="H26" s="31"/>
      <c r="I26" s="30"/>
    </row>
    <row r="27" spans="1:10" s="3" customFormat="1" ht="13.5" x14ac:dyDescent="0.2">
      <c r="A27" s="13" t="s">
        <v>41</v>
      </c>
      <c r="B27" s="15" t="s">
        <v>12</v>
      </c>
      <c r="C27" s="35">
        <v>4098.3999999999996</v>
      </c>
      <c r="D27" s="36">
        <v>8079.4</v>
      </c>
      <c r="E27" s="36">
        <v>7854.1</v>
      </c>
      <c r="F27" s="29">
        <f t="shared" si="0"/>
        <v>97.211426591083509</v>
      </c>
      <c r="G27" s="28">
        <f t="shared" si="1"/>
        <v>225.29999999999927</v>
      </c>
      <c r="H27" s="31">
        <f>E27/E5*H5</f>
        <v>4.9618255747832807</v>
      </c>
      <c r="I27" s="2"/>
    </row>
    <row r="28" spans="1:10" s="3" customFormat="1" ht="27" x14ac:dyDescent="0.2">
      <c r="A28" s="13"/>
      <c r="B28" s="15" t="s">
        <v>11</v>
      </c>
      <c r="C28" s="35">
        <v>96.8</v>
      </c>
      <c r="D28" s="36"/>
      <c r="E28" s="36">
        <v>164.4</v>
      </c>
      <c r="F28" s="5"/>
      <c r="G28" s="28"/>
      <c r="H28" s="31"/>
      <c r="I28" s="2"/>
    </row>
  </sheetData>
  <mergeCells count="1">
    <mergeCell ref="G1:I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view="pageBreakPreview" zoomScaleSheetLayoutView="100" workbookViewId="0">
      <selection activeCell="J3" sqref="J3"/>
    </sheetView>
  </sheetViews>
  <sheetFormatPr defaultRowHeight="15" x14ac:dyDescent="0.25"/>
  <cols>
    <col min="1" max="1" width="4" customWidth="1"/>
    <col min="2" max="2" width="44.85546875" customWidth="1"/>
    <col min="3" max="3" width="6.5703125" bestFit="1" customWidth="1"/>
    <col min="4" max="4" width="7" customWidth="1"/>
    <col min="5" max="5" width="6.28515625" bestFit="1" customWidth="1"/>
    <col min="6" max="6" width="7" customWidth="1"/>
    <col min="7" max="7" width="6.5703125" bestFit="1" customWidth="1"/>
    <col min="8" max="9" width="7" customWidth="1"/>
    <col min="10" max="10" width="6.140625" customWidth="1"/>
    <col min="11" max="11" width="8.140625" customWidth="1"/>
    <col min="12" max="12" width="7" customWidth="1"/>
    <col min="13" max="13" width="6.28515625" bestFit="1" customWidth="1"/>
    <col min="14" max="14" width="9" customWidth="1"/>
    <col min="15" max="15" width="8.28515625" customWidth="1"/>
    <col min="16" max="16" width="7" customWidth="1"/>
  </cols>
  <sheetData>
    <row r="1" spans="1:18" x14ac:dyDescent="0.25">
      <c r="L1" s="46" t="s">
        <v>120</v>
      </c>
      <c r="M1" s="47"/>
      <c r="N1" s="47"/>
      <c r="O1" s="44"/>
    </row>
    <row r="2" spans="1:18" ht="18.75" x14ac:dyDescent="0.3">
      <c r="A2" s="42" t="s">
        <v>121</v>
      </c>
      <c r="B2" s="43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8" x14ac:dyDescent="0.25">
      <c r="O3" t="s">
        <v>82</v>
      </c>
    </row>
    <row r="4" spans="1:18" ht="13.5" customHeight="1" x14ac:dyDescent="0.25">
      <c r="A4" s="49"/>
      <c r="B4" s="54" t="s">
        <v>15</v>
      </c>
      <c r="C4" s="59">
        <v>2017</v>
      </c>
      <c r="D4" s="60"/>
      <c r="E4" s="60"/>
      <c r="F4" s="60"/>
      <c r="G4" s="60"/>
      <c r="H4" s="60"/>
      <c r="I4" s="60"/>
      <c r="J4" s="61"/>
      <c r="K4" s="57">
        <v>2018</v>
      </c>
      <c r="L4" s="58"/>
      <c r="M4" s="58"/>
      <c r="N4" s="58"/>
      <c r="O4" s="58"/>
      <c r="P4" s="58"/>
    </row>
    <row r="5" spans="1:18" ht="38.25" customHeight="1" x14ac:dyDescent="0.25">
      <c r="A5" s="50"/>
      <c r="B5" s="55"/>
      <c r="C5" s="52" t="s">
        <v>16</v>
      </c>
      <c r="D5" s="53"/>
      <c r="E5" s="52" t="s">
        <v>17</v>
      </c>
      <c r="F5" s="53"/>
      <c r="G5" s="52" t="s">
        <v>18</v>
      </c>
      <c r="H5" s="53"/>
      <c r="I5" s="52" t="s">
        <v>106</v>
      </c>
      <c r="J5" s="53"/>
      <c r="K5" s="48" t="s">
        <v>16</v>
      </c>
      <c r="L5" s="48"/>
      <c r="M5" s="48" t="s">
        <v>17</v>
      </c>
      <c r="N5" s="48"/>
      <c r="O5" s="48" t="s">
        <v>18</v>
      </c>
      <c r="P5" s="48"/>
    </row>
    <row r="6" spans="1:18" ht="24.75" customHeight="1" x14ac:dyDescent="0.25">
      <c r="A6" s="51"/>
      <c r="B6" s="56"/>
      <c r="C6" s="37" t="s">
        <v>19</v>
      </c>
      <c r="D6" s="37" t="s">
        <v>20</v>
      </c>
      <c r="E6" s="37" t="s">
        <v>19</v>
      </c>
      <c r="F6" s="37" t="s">
        <v>20</v>
      </c>
      <c r="G6" s="37" t="s">
        <v>19</v>
      </c>
      <c r="H6" s="37" t="s">
        <v>21</v>
      </c>
      <c r="I6" s="33" t="s">
        <v>19</v>
      </c>
      <c r="J6" s="33" t="s">
        <v>21</v>
      </c>
      <c r="K6" s="2" t="s">
        <v>19</v>
      </c>
      <c r="L6" s="2" t="s">
        <v>20</v>
      </c>
      <c r="M6" s="2" t="s">
        <v>19</v>
      </c>
      <c r="N6" s="2" t="s">
        <v>20</v>
      </c>
      <c r="O6" s="2" t="s">
        <v>19</v>
      </c>
      <c r="P6" s="2" t="s">
        <v>21</v>
      </c>
    </row>
    <row r="7" spans="1:18" ht="25.5" x14ac:dyDescent="0.25">
      <c r="A7" s="17">
        <v>1</v>
      </c>
      <c r="B7" s="4" t="s">
        <v>84</v>
      </c>
      <c r="C7" s="6">
        <f t="shared" ref="C7" si="0">C8+C9+C10</f>
        <v>23</v>
      </c>
      <c r="D7" s="24">
        <f>C7*100/53426</f>
        <v>4.3050200277018683E-2</v>
      </c>
      <c r="E7" s="6"/>
      <c r="F7" s="6"/>
      <c r="G7" s="6">
        <f>G8+G9+G2</f>
        <v>23</v>
      </c>
      <c r="H7" s="24">
        <f>G7*100/53426</f>
        <v>4.3050200277018683E-2</v>
      </c>
      <c r="I7" s="24"/>
      <c r="J7" s="24"/>
      <c r="K7" s="6">
        <f t="shared" ref="K7" si="1">K8+K9+K10</f>
        <v>124</v>
      </c>
      <c r="L7" s="24">
        <f>K7*100/53426</f>
        <v>0.23209673192827462</v>
      </c>
      <c r="M7" s="6"/>
      <c r="N7" s="6"/>
      <c r="O7" s="6">
        <f>O8+O9+O2</f>
        <v>124</v>
      </c>
      <c r="P7" s="24">
        <f>O7*100/53426</f>
        <v>0.23209673192827462</v>
      </c>
    </row>
    <row r="8" spans="1:18" ht="25.5" x14ac:dyDescent="0.25">
      <c r="A8" s="18" t="s">
        <v>44</v>
      </c>
      <c r="B8" s="4" t="s">
        <v>68</v>
      </c>
      <c r="C8" s="6">
        <v>23</v>
      </c>
      <c r="D8" s="24">
        <f>C8*100/53426</f>
        <v>4.3050200277018683E-2</v>
      </c>
      <c r="E8" s="6">
        <v>0</v>
      </c>
      <c r="F8" s="6">
        <v>0</v>
      </c>
      <c r="G8" s="6">
        <v>23</v>
      </c>
      <c r="H8" s="24">
        <f>G8*100/53426</f>
        <v>4.3050200277018683E-2</v>
      </c>
      <c r="I8" s="24"/>
      <c r="J8" s="24"/>
      <c r="K8" s="6">
        <v>124</v>
      </c>
      <c r="L8" s="24">
        <f>K8*100/53426</f>
        <v>0.23209673192827462</v>
      </c>
      <c r="M8" s="6">
        <v>0</v>
      </c>
      <c r="N8" s="6">
        <v>0</v>
      </c>
      <c r="O8" s="6">
        <v>124</v>
      </c>
      <c r="P8" s="24">
        <f>O8*100/53426</f>
        <v>0.23209673192827462</v>
      </c>
    </row>
    <row r="9" spans="1:18" ht="25.5" x14ac:dyDescent="0.25">
      <c r="A9" s="18" t="s">
        <v>41</v>
      </c>
      <c r="B9" s="4" t="s">
        <v>69</v>
      </c>
      <c r="C9" s="6"/>
      <c r="D9" s="24">
        <f t="shared" ref="D9:D14" si="2">C9*100/52915</f>
        <v>0</v>
      </c>
      <c r="E9" s="6">
        <v>0</v>
      </c>
      <c r="F9" s="6">
        <v>0</v>
      </c>
      <c r="G9" s="6"/>
      <c r="H9" s="24">
        <f t="shared" ref="H9:H20" si="3">G9*100/52915</f>
        <v>0</v>
      </c>
      <c r="I9" s="24"/>
      <c r="J9" s="24"/>
      <c r="K9" s="6"/>
      <c r="L9" s="24">
        <f t="shared" ref="L9:L24" si="4">K9*100/52915</f>
        <v>0</v>
      </c>
      <c r="M9" s="6">
        <v>0</v>
      </c>
      <c r="N9" s="6">
        <v>0</v>
      </c>
      <c r="O9" s="6"/>
      <c r="P9" s="24">
        <f t="shared" ref="P9:P24" si="5">O9*100/52915</f>
        <v>0</v>
      </c>
    </row>
    <row r="10" spans="1:18" ht="51" x14ac:dyDescent="0.25">
      <c r="A10" s="18" t="s">
        <v>43</v>
      </c>
      <c r="B10" s="4" t="s">
        <v>81</v>
      </c>
      <c r="C10" s="6">
        <v>0</v>
      </c>
      <c r="D10" s="24">
        <f t="shared" si="2"/>
        <v>0</v>
      </c>
      <c r="E10" s="6">
        <v>0</v>
      </c>
      <c r="F10" s="6">
        <v>0</v>
      </c>
      <c r="G10" s="6">
        <v>0</v>
      </c>
      <c r="H10" s="24">
        <f t="shared" si="3"/>
        <v>0</v>
      </c>
      <c r="I10" s="24"/>
      <c r="J10" s="24"/>
      <c r="K10" s="6">
        <v>0</v>
      </c>
      <c r="L10" s="24">
        <f t="shared" si="4"/>
        <v>0</v>
      </c>
      <c r="M10" s="6">
        <v>0</v>
      </c>
      <c r="N10" s="6">
        <v>0</v>
      </c>
      <c r="O10" s="6">
        <v>0</v>
      </c>
      <c r="P10" s="24">
        <f t="shared" si="5"/>
        <v>0</v>
      </c>
      <c r="Q10" s="25"/>
      <c r="R10" s="25"/>
    </row>
    <row r="11" spans="1:18" x14ac:dyDescent="0.25">
      <c r="A11" s="18" t="s">
        <v>72</v>
      </c>
      <c r="B11" s="4" t="s">
        <v>70</v>
      </c>
      <c r="C11" s="6"/>
      <c r="D11" s="24">
        <f t="shared" si="2"/>
        <v>0</v>
      </c>
      <c r="E11" s="6"/>
      <c r="F11" s="6"/>
      <c r="G11" s="6"/>
      <c r="H11" s="24">
        <f t="shared" si="3"/>
        <v>0</v>
      </c>
      <c r="I11" s="24"/>
      <c r="J11" s="24"/>
      <c r="K11" s="6"/>
      <c r="L11" s="24">
        <f t="shared" si="4"/>
        <v>0</v>
      </c>
      <c r="M11" s="6"/>
      <c r="N11" s="6"/>
      <c r="O11" s="6"/>
      <c r="P11" s="24">
        <f t="shared" si="5"/>
        <v>0</v>
      </c>
      <c r="Q11" s="26"/>
      <c r="R11" s="25"/>
    </row>
    <row r="12" spans="1:18" ht="25.5" x14ac:dyDescent="0.25">
      <c r="A12" s="18" t="s">
        <v>73</v>
      </c>
      <c r="B12" s="4" t="s">
        <v>85</v>
      </c>
      <c r="C12" s="22">
        <f>C13+C14</f>
        <v>3542.4</v>
      </c>
      <c r="D12" s="24">
        <f t="shared" si="2"/>
        <v>6.6945100633090808</v>
      </c>
      <c r="E12" s="6"/>
      <c r="F12" s="6"/>
      <c r="G12" s="22">
        <f>G13+G14</f>
        <v>3542.4</v>
      </c>
      <c r="H12" s="24">
        <f t="shared" si="3"/>
        <v>6.6945100633090808</v>
      </c>
      <c r="I12" s="24"/>
      <c r="J12" s="24"/>
      <c r="K12" s="22">
        <f>K13+K14+K15+K16</f>
        <v>7055</v>
      </c>
      <c r="L12" s="24">
        <f t="shared" si="4"/>
        <v>13.332703392232826</v>
      </c>
      <c r="M12" s="6"/>
      <c r="N12" s="6"/>
      <c r="O12" s="22">
        <f>O13+O14+O15+O16</f>
        <v>7055</v>
      </c>
      <c r="P12" s="24">
        <f t="shared" si="5"/>
        <v>13.332703392232826</v>
      </c>
      <c r="Q12" s="25"/>
      <c r="R12" s="27"/>
    </row>
    <row r="13" spans="1:18" x14ac:dyDescent="0.25">
      <c r="A13" s="18" t="s">
        <v>74</v>
      </c>
      <c r="B13" s="4" t="s">
        <v>89</v>
      </c>
      <c r="C13" s="6">
        <v>162</v>
      </c>
      <c r="D13" s="24">
        <f t="shared" si="2"/>
        <v>0.30615137484645183</v>
      </c>
      <c r="E13" s="6"/>
      <c r="F13" s="6"/>
      <c r="G13" s="6">
        <v>162</v>
      </c>
      <c r="H13" s="24">
        <f t="shared" si="3"/>
        <v>0.30615137484645183</v>
      </c>
      <c r="I13" s="24"/>
      <c r="J13" s="24"/>
      <c r="K13" s="6">
        <v>1572</v>
      </c>
      <c r="L13" s="24">
        <f t="shared" si="4"/>
        <v>2.970802229991496</v>
      </c>
      <c r="M13" s="6"/>
      <c r="N13" s="6"/>
      <c r="O13" s="6">
        <v>1572</v>
      </c>
      <c r="P13" s="24">
        <f t="shared" si="5"/>
        <v>2.970802229991496</v>
      </c>
      <c r="Q13" s="25"/>
      <c r="R13" s="25"/>
    </row>
    <row r="14" spans="1:18" ht="38.25" x14ac:dyDescent="0.25">
      <c r="A14" s="18" t="s">
        <v>113</v>
      </c>
      <c r="B14" s="4" t="s">
        <v>107</v>
      </c>
      <c r="C14" s="6">
        <v>3380.4</v>
      </c>
      <c r="D14" s="24">
        <f t="shared" si="2"/>
        <v>6.3883586884626284</v>
      </c>
      <c r="E14" s="6"/>
      <c r="F14" s="6"/>
      <c r="G14" s="6">
        <v>3380.4</v>
      </c>
      <c r="H14" s="24">
        <f t="shared" si="3"/>
        <v>6.3883586884626284</v>
      </c>
      <c r="I14" s="24"/>
      <c r="J14" s="24"/>
      <c r="K14" s="6">
        <v>0</v>
      </c>
      <c r="L14" s="24">
        <f t="shared" si="4"/>
        <v>0</v>
      </c>
      <c r="M14" s="6"/>
      <c r="N14" s="6"/>
      <c r="O14" s="6">
        <v>0</v>
      </c>
      <c r="P14" s="24">
        <f t="shared" si="5"/>
        <v>0</v>
      </c>
      <c r="Q14" s="25"/>
      <c r="R14" s="27"/>
    </row>
    <row r="15" spans="1:18" ht="25.5" x14ac:dyDescent="0.25">
      <c r="A15" s="18" t="s">
        <v>90</v>
      </c>
      <c r="B15" s="4" t="s">
        <v>115</v>
      </c>
      <c r="C15" s="6"/>
      <c r="D15" s="24"/>
      <c r="E15" s="6"/>
      <c r="F15" s="6"/>
      <c r="G15" s="6"/>
      <c r="H15" s="24"/>
      <c r="I15" s="24"/>
      <c r="J15" s="24"/>
      <c r="K15" s="6">
        <v>3949.8</v>
      </c>
      <c r="L15" s="24">
        <f t="shared" si="4"/>
        <v>7.4644240763488616</v>
      </c>
      <c r="M15" s="6"/>
      <c r="N15" s="6"/>
      <c r="O15" s="6">
        <v>3949.8</v>
      </c>
      <c r="P15" s="24">
        <f t="shared" si="5"/>
        <v>7.4644240763488616</v>
      </c>
      <c r="Q15" s="25"/>
      <c r="R15" s="27"/>
    </row>
    <row r="16" spans="1:18" ht="25.5" x14ac:dyDescent="0.25">
      <c r="A16" s="18" t="s">
        <v>114</v>
      </c>
      <c r="B16" s="4" t="s">
        <v>116</v>
      </c>
      <c r="C16" s="6"/>
      <c r="D16" s="24"/>
      <c r="E16" s="6"/>
      <c r="F16" s="6"/>
      <c r="G16" s="6"/>
      <c r="H16" s="24"/>
      <c r="I16" s="24"/>
      <c r="J16" s="24"/>
      <c r="K16" s="6">
        <v>1533.2</v>
      </c>
      <c r="L16" s="24">
        <f t="shared" si="4"/>
        <v>2.897477085892469</v>
      </c>
      <c r="M16" s="6"/>
      <c r="N16" s="6"/>
      <c r="O16" s="6">
        <v>1533.2</v>
      </c>
      <c r="P16" s="24">
        <f t="shared" si="5"/>
        <v>2.897477085892469</v>
      </c>
      <c r="Q16" s="25"/>
      <c r="R16" s="27"/>
    </row>
    <row r="17" spans="1:17" ht="25.5" x14ac:dyDescent="0.25">
      <c r="A17" s="18" t="s">
        <v>75</v>
      </c>
      <c r="B17" s="4" t="s">
        <v>86</v>
      </c>
      <c r="C17" s="6">
        <f t="shared" ref="C17:G17" si="6">C18</f>
        <v>533</v>
      </c>
      <c r="D17" s="24">
        <f>C17*100/53426</f>
        <v>0.99764159772395467</v>
      </c>
      <c r="E17" s="6">
        <f t="shared" si="6"/>
        <v>533</v>
      </c>
      <c r="F17" s="24">
        <f>E17*100/53426</f>
        <v>0.99764159772395467</v>
      </c>
      <c r="G17" s="6">
        <f t="shared" si="6"/>
        <v>0</v>
      </c>
      <c r="H17" s="24">
        <f t="shared" si="3"/>
        <v>0</v>
      </c>
      <c r="I17" s="24"/>
      <c r="J17" s="24"/>
      <c r="K17" s="6">
        <f t="shared" ref="K17:O17" si="7">K18</f>
        <v>575</v>
      </c>
      <c r="L17" s="24">
        <f>K17*100/53426</f>
        <v>1.0762550069254671</v>
      </c>
      <c r="M17" s="6">
        <f t="shared" si="7"/>
        <v>575</v>
      </c>
      <c r="N17" s="24">
        <f>M17*100/53426</f>
        <v>1.0762550069254671</v>
      </c>
      <c r="O17" s="6">
        <f t="shared" si="7"/>
        <v>0</v>
      </c>
      <c r="P17" s="24">
        <f t="shared" si="5"/>
        <v>0</v>
      </c>
    </row>
    <row r="18" spans="1:17" ht="38.25" x14ac:dyDescent="0.25">
      <c r="A18" s="18" t="s">
        <v>76</v>
      </c>
      <c r="B18" s="4" t="s">
        <v>71</v>
      </c>
      <c r="C18" s="6">
        <v>533</v>
      </c>
      <c r="D18" s="24">
        <f>C18*100/53426</f>
        <v>0.99764159772395467</v>
      </c>
      <c r="E18" s="6">
        <v>533</v>
      </c>
      <c r="F18" s="24">
        <f>E18*100/53426</f>
        <v>0.99764159772395467</v>
      </c>
      <c r="G18" s="6"/>
      <c r="H18" s="24">
        <f t="shared" si="3"/>
        <v>0</v>
      </c>
      <c r="I18" s="24"/>
      <c r="J18" s="24"/>
      <c r="K18" s="6">
        <v>575</v>
      </c>
      <c r="L18" s="24">
        <f>K18*100/53426</f>
        <v>1.0762550069254671</v>
      </c>
      <c r="M18" s="6">
        <v>575</v>
      </c>
      <c r="N18" s="24">
        <f>M18*100/53426</f>
        <v>1.0762550069254671</v>
      </c>
      <c r="O18" s="6"/>
      <c r="P18" s="24">
        <f t="shared" si="5"/>
        <v>0</v>
      </c>
    </row>
    <row r="19" spans="1:17" x14ac:dyDescent="0.25">
      <c r="A19" s="18" t="s">
        <v>77</v>
      </c>
      <c r="B19" s="4" t="s">
        <v>91</v>
      </c>
      <c r="C19" s="6"/>
      <c r="D19" s="24">
        <f t="shared" ref="D19:D20" si="8">C19*100/52915</f>
        <v>0</v>
      </c>
      <c r="E19" s="6"/>
      <c r="F19" s="6"/>
      <c r="G19" s="6"/>
      <c r="H19" s="24">
        <f t="shared" si="3"/>
        <v>0</v>
      </c>
      <c r="I19" s="24"/>
      <c r="J19" s="24"/>
      <c r="K19" s="6"/>
      <c r="L19" s="24">
        <f t="shared" si="4"/>
        <v>0</v>
      </c>
      <c r="M19" s="6"/>
      <c r="N19" s="6"/>
      <c r="O19" s="6"/>
      <c r="P19" s="24">
        <f t="shared" si="5"/>
        <v>0</v>
      </c>
    </row>
    <row r="20" spans="1:17" x14ac:dyDescent="0.25">
      <c r="A20" s="18" t="s">
        <v>78</v>
      </c>
      <c r="B20" s="4" t="s">
        <v>70</v>
      </c>
      <c r="C20" s="6"/>
      <c r="D20" s="24">
        <f t="shared" si="8"/>
        <v>0</v>
      </c>
      <c r="E20" s="6"/>
      <c r="F20" s="6"/>
      <c r="G20" s="6"/>
      <c r="H20" s="24">
        <f t="shared" si="3"/>
        <v>0</v>
      </c>
      <c r="I20" s="24"/>
      <c r="J20" s="24"/>
      <c r="K20" s="6"/>
      <c r="L20" s="24">
        <f t="shared" si="4"/>
        <v>0</v>
      </c>
      <c r="M20" s="6"/>
      <c r="N20" s="6"/>
      <c r="O20" s="6"/>
      <c r="P20" s="24">
        <f t="shared" si="5"/>
        <v>0</v>
      </c>
    </row>
    <row r="21" spans="1:17" ht="38.25" x14ac:dyDescent="0.25">
      <c r="A21" s="18" t="s">
        <v>79</v>
      </c>
      <c r="B21" s="4" t="s">
        <v>87</v>
      </c>
      <c r="C21" s="6">
        <f>C22</f>
        <v>0</v>
      </c>
      <c r="D21" s="24">
        <f>C21*100/53426</f>
        <v>0</v>
      </c>
      <c r="E21" s="6">
        <f>E22</f>
        <v>0</v>
      </c>
      <c r="F21" s="6">
        <f>F22</f>
        <v>0</v>
      </c>
      <c r="G21" s="6">
        <f>G22</f>
        <v>0</v>
      </c>
      <c r="H21" s="24">
        <f>G21*100/53426</f>
        <v>0</v>
      </c>
      <c r="I21" s="24"/>
      <c r="J21" s="24"/>
      <c r="K21" s="6">
        <v>100</v>
      </c>
      <c r="L21" s="24">
        <f>K21*100/53426</f>
        <v>0.18717478381312469</v>
      </c>
      <c r="M21" s="6">
        <f>M22</f>
        <v>0</v>
      </c>
      <c r="N21" s="6">
        <f>N22</f>
        <v>0</v>
      </c>
      <c r="O21" s="6">
        <f>O22</f>
        <v>100</v>
      </c>
      <c r="P21" s="24">
        <f>O21*100/53426</f>
        <v>0.18717478381312469</v>
      </c>
    </row>
    <row r="22" spans="1:17" x14ac:dyDescent="0.25">
      <c r="A22" s="18" t="s">
        <v>80</v>
      </c>
      <c r="B22" s="4" t="s">
        <v>109</v>
      </c>
      <c r="C22" s="6"/>
      <c r="D22" s="24"/>
      <c r="E22" s="6">
        <v>0</v>
      </c>
      <c r="F22" s="6">
        <v>0</v>
      </c>
      <c r="G22" s="6"/>
      <c r="H22" s="24"/>
      <c r="I22" s="24"/>
      <c r="J22" s="24"/>
      <c r="K22" s="6">
        <v>100</v>
      </c>
      <c r="L22" s="24"/>
      <c r="M22" s="6">
        <v>0</v>
      </c>
      <c r="N22" s="6">
        <v>0</v>
      </c>
      <c r="O22" s="6">
        <v>100</v>
      </c>
      <c r="P22" s="24"/>
    </row>
    <row r="23" spans="1:17" x14ac:dyDescent="0.25">
      <c r="A23" s="18" t="s">
        <v>93</v>
      </c>
      <c r="B23" s="4" t="s">
        <v>92</v>
      </c>
      <c r="C23" s="6"/>
      <c r="D23" s="24">
        <f t="shared" ref="D23:D24" si="9">C23*100/52915</f>
        <v>0</v>
      </c>
      <c r="E23" s="6"/>
      <c r="F23" s="6"/>
      <c r="G23" s="6"/>
      <c r="H23" s="24">
        <f t="shared" ref="H23:H24" si="10">G23*100/52915</f>
        <v>0</v>
      </c>
      <c r="I23" s="24"/>
      <c r="J23" s="24"/>
      <c r="K23" s="6"/>
      <c r="L23" s="24">
        <f t="shared" si="4"/>
        <v>0</v>
      </c>
      <c r="M23" s="6"/>
      <c r="N23" s="6"/>
      <c r="O23" s="6"/>
      <c r="P23" s="24">
        <f t="shared" si="5"/>
        <v>0</v>
      </c>
    </row>
    <row r="24" spans="1:17" x14ac:dyDescent="0.25">
      <c r="A24" s="18"/>
      <c r="B24" s="4"/>
      <c r="C24" s="6"/>
      <c r="D24" s="24">
        <f t="shared" si="9"/>
        <v>0</v>
      </c>
      <c r="E24" s="6"/>
      <c r="F24" s="6"/>
      <c r="G24" s="6"/>
      <c r="H24" s="24">
        <f t="shared" si="10"/>
        <v>0</v>
      </c>
      <c r="I24" s="24"/>
      <c r="J24" s="24"/>
      <c r="K24" s="6"/>
      <c r="L24" s="24">
        <f t="shared" si="4"/>
        <v>0</v>
      </c>
      <c r="M24" s="6"/>
      <c r="N24" s="6"/>
      <c r="O24" s="6"/>
      <c r="P24" s="24">
        <f t="shared" si="5"/>
        <v>0</v>
      </c>
    </row>
    <row r="25" spans="1:17" ht="28.5" x14ac:dyDescent="0.25">
      <c r="A25" s="19"/>
      <c r="B25" s="4" t="s">
        <v>83</v>
      </c>
      <c r="C25" s="22">
        <f>C7+C12+C17+C21+C23</f>
        <v>4098.3999999999996</v>
      </c>
      <c r="D25" s="24">
        <f>C25*100/53426</f>
        <v>7.6711713397971018</v>
      </c>
      <c r="E25" s="6">
        <f>E7+E12+E17+E21</f>
        <v>533</v>
      </c>
      <c r="F25" s="24">
        <f>E25*100/53426</f>
        <v>0.99764159772395467</v>
      </c>
      <c r="G25" s="22">
        <f>G7+G12+G17+G21</f>
        <v>3565.4</v>
      </c>
      <c r="H25" s="24">
        <f>G25*100/53426</f>
        <v>6.6735297420731481</v>
      </c>
      <c r="I25" s="24"/>
      <c r="J25" s="24"/>
      <c r="K25" s="22">
        <f>K7+K12+K17+K21+K23</f>
        <v>7854</v>
      </c>
      <c r="L25" s="24">
        <f>K25*100/53426</f>
        <v>14.700707520682814</v>
      </c>
      <c r="M25" s="6">
        <f>M7+M12+M17+M21</f>
        <v>575</v>
      </c>
      <c r="N25" s="24">
        <f>M25*100/53426</f>
        <v>1.0762550069254671</v>
      </c>
      <c r="O25" s="22">
        <f>O7+O12+O17+O21</f>
        <v>7279</v>
      </c>
      <c r="P25" s="24">
        <f>O25*100/53426</f>
        <v>13.624452513757346</v>
      </c>
      <c r="Q25" s="25"/>
    </row>
    <row r="26" spans="1:17" x14ac:dyDescent="0.25">
      <c r="Q26" s="34"/>
    </row>
  </sheetData>
  <mergeCells count="12">
    <mergeCell ref="L1:N1"/>
    <mergeCell ref="K5:L5"/>
    <mergeCell ref="M5:N5"/>
    <mergeCell ref="O5:P5"/>
    <mergeCell ref="A4:A6"/>
    <mergeCell ref="C5:D5"/>
    <mergeCell ref="E5:F5"/>
    <mergeCell ref="G5:H5"/>
    <mergeCell ref="B4:B6"/>
    <mergeCell ref="K4:P4"/>
    <mergeCell ref="C4:J4"/>
    <mergeCell ref="I5:J5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D24" sqref="D24"/>
    </sheetView>
  </sheetViews>
  <sheetFormatPr defaultRowHeight="12.75" x14ac:dyDescent="0.2"/>
  <cols>
    <col min="1" max="1" width="26.7109375" style="7" customWidth="1"/>
    <col min="2" max="2" width="10.5703125" style="7" customWidth="1"/>
    <col min="3" max="3" width="8.7109375" style="7" customWidth="1"/>
    <col min="4" max="4" width="10.42578125" style="7" customWidth="1"/>
    <col min="5" max="5" width="12.140625" style="7" customWidth="1"/>
    <col min="6" max="6" width="8.7109375" style="7" customWidth="1"/>
    <col min="7" max="7" width="13" style="7" customWidth="1"/>
    <col min="8" max="8" width="10.85546875" style="7" customWidth="1"/>
    <col min="9" max="9" width="8.5703125" style="7" customWidth="1"/>
    <col min="10" max="10" width="8.85546875" style="7" customWidth="1"/>
    <col min="11" max="11" width="10" style="7" customWidth="1"/>
    <col min="12" max="16384" width="9.140625" style="7"/>
  </cols>
  <sheetData>
    <row r="1" spans="1:11" ht="15" x14ac:dyDescent="0.2">
      <c r="H1" s="46" t="s">
        <v>122</v>
      </c>
      <c r="I1" s="47"/>
      <c r="J1" s="47"/>
    </row>
    <row r="2" spans="1:11" ht="39" customHeight="1" x14ac:dyDescent="0.2">
      <c r="A2" s="45" t="s">
        <v>117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">
      <c r="K3" s="10" t="s">
        <v>23</v>
      </c>
    </row>
    <row r="4" spans="1:11" ht="15" customHeight="1" x14ac:dyDescent="0.2">
      <c r="A4" s="62" t="s">
        <v>24</v>
      </c>
      <c r="B4" s="48" t="s">
        <v>110</v>
      </c>
      <c r="C4" s="48"/>
      <c r="D4" s="63" t="s">
        <v>118</v>
      </c>
      <c r="E4" s="63"/>
      <c r="F4" s="63"/>
      <c r="G4" s="63"/>
      <c r="H4" s="63"/>
      <c r="I4" s="63"/>
      <c r="J4" s="63"/>
      <c r="K4" s="63"/>
    </row>
    <row r="5" spans="1:11" x14ac:dyDescent="0.2">
      <c r="A5" s="62"/>
      <c r="B5" s="62" t="s">
        <v>37</v>
      </c>
      <c r="C5" s="62" t="s">
        <v>1</v>
      </c>
      <c r="D5" s="62" t="s">
        <v>37</v>
      </c>
      <c r="E5" s="62" t="s">
        <v>25</v>
      </c>
      <c r="F5" s="62" t="s">
        <v>1</v>
      </c>
      <c r="G5" s="62" t="s">
        <v>36</v>
      </c>
      <c r="H5" s="62" t="s">
        <v>88</v>
      </c>
      <c r="I5" s="62" t="s">
        <v>14</v>
      </c>
      <c r="J5" s="62"/>
      <c r="K5" s="62" t="s">
        <v>26</v>
      </c>
    </row>
    <row r="6" spans="1:11" ht="54" customHeight="1" x14ac:dyDescent="0.2">
      <c r="A6" s="62"/>
      <c r="B6" s="62"/>
      <c r="C6" s="62"/>
      <c r="D6" s="62"/>
      <c r="E6" s="62"/>
      <c r="F6" s="62"/>
      <c r="G6" s="62"/>
      <c r="H6" s="62"/>
      <c r="I6" s="21" t="s">
        <v>38</v>
      </c>
      <c r="J6" s="21" t="s">
        <v>39</v>
      </c>
      <c r="K6" s="62"/>
    </row>
    <row r="7" spans="1:11" ht="16.5" customHeight="1" x14ac:dyDescent="0.2">
      <c r="A7" s="20" t="s">
        <v>27</v>
      </c>
      <c r="B7" s="8">
        <v>24229.8</v>
      </c>
      <c r="C7" s="8">
        <v>22618.6</v>
      </c>
      <c r="D7" s="8">
        <v>22124.7</v>
      </c>
      <c r="E7" s="8">
        <v>27757.1</v>
      </c>
      <c r="F7" s="8">
        <v>27122.6</v>
      </c>
      <c r="G7" s="8">
        <f>E7-F7</f>
        <v>634.5</v>
      </c>
      <c r="H7" s="23">
        <f>F7/F17*100</f>
        <v>21.562083626153125</v>
      </c>
      <c r="I7" s="23">
        <f>F7/D7*100</f>
        <v>122.58968483188472</v>
      </c>
      <c r="J7" s="23">
        <f>F7/E7*100</f>
        <v>97.714098374830229</v>
      </c>
      <c r="K7" s="8"/>
    </row>
    <row r="8" spans="1:11" x14ac:dyDescent="0.2">
      <c r="A8" s="20" t="s">
        <v>28</v>
      </c>
      <c r="B8" s="8">
        <v>533</v>
      </c>
      <c r="C8" s="8">
        <v>533</v>
      </c>
      <c r="D8" s="8">
        <v>575</v>
      </c>
      <c r="E8" s="8">
        <v>575</v>
      </c>
      <c r="F8" s="8">
        <v>575</v>
      </c>
      <c r="G8" s="8">
        <f t="shared" ref="G8:G17" si="0">E8-F8</f>
        <v>0</v>
      </c>
      <c r="H8" s="23">
        <f>F8/F17*100</f>
        <v>0.45711687246200761</v>
      </c>
      <c r="I8" s="23">
        <f t="shared" ref="I8:I17" si="1">F8/D8*100</f>
        <v>100</v>
      </c>
      <c r="J8" s="23">
        <f t="shared" ref="J8:J17" si="2">F8/E8*100</f>
        <v>100</v>
      </c>
      <c r="K8" s="8"/>
    </row>
    <row r="9" spans="1:11" ht="24" x14ac:dyDescent="0.2">
      <c r="A9" s="20" t="s">
        <v>29</v>
      </c>
      <c r="B9" s="8">
        <v>797</v>
      </c>
      <c r="C9" s="8">
        <v>530.5</v>
      </c>
      <c r="D9" s="8">
        <v>797</v>
      </c>
      <c r="E9" s="8">
        <v>797</v>
      </c>
      <c r="F9" s="8">
        <v>796.9</v>
      </c>
      <c r="G9" s="8">
        <f t="shared" si="0"/>
        <v>0.10000000000002274</v>
      </c>
      <c r="H9" s="23">
        <f>F9/F17*100</f>
        <v>0.63352423593908491</v>
      </c>
      <c r="I9" s="23">
        <f t="shared" si="1"/>
        <v>99.987452948557092</v>
      </c>
      <c r="J9" s="23">
        <f t="shared" si="2"/>
        <v>99.987452948557092</v>
      </c>
      <c r="K9" s="8"/>
    </row>
    <row r="10" spans="1:11" ht="24" x14ac:dyDescent="0.2">
      <c r="A10" s="20" t="s">
        <v>30</v>
      </c>
      <c r="B10" s="8">
        <v>54510.9</v>
      </c>
      <c r="C10" s="8">
        <v>54178.6</v>
      </c>
      <c r="D10" s="8">
        <v>17164.099999999999</v>
      </c>
      <c r="E10" s="8">
        <v>67303.7</v>
      </c>
      <c r="F10" s="8">
        <v>63586.6</v>
      </c>
      <c r="G10" s="8">
        <f t="shared" si="0"/>
        <v>3717.0999999999985</v>
      </c>
      <c r="H10" s="23">
        <f>F10/F17*100</f>
        <v>50.550448213030762</v>
      </c>
      <c r="I10" s="23">
        <f t="shared" si="1"/>
        <v>370.46276821971446</v>
      </c>
      <c r="J10" s="23">
        <f t="shared" si="2"/>
        <v>94.477123843117099</v>
      </c>
      <c r="K10" s="8"/>
    </row>
    <row r="11" spans="1:11" x14ac:dyDescent="0.2">
      <c r="A11" s="20" t="s">
        <v>31</v>
      </c>
      <c r="B11" s="8">
        <v>441.2</v>
      </c>
      <c r="C11" s="8">
        <v>421.2</v>
      </c>
      <c r="D11" s="8">
        <v>441.2</v>
      </c>
      <c r="E11" s="8">
        <v>441.2</v>
      </c>
      <c r="F11" s="8">
        <v>279.10000000000002</v>
      </c>
      <c r="G11" s="8">
        <f t="shared" si="0"/>
        <v>162.09999999999997</v>
      </c>
      <c r="H11" s="23">
        <f>F11/F17*100</f>
        <v>0.22188055496373274</v>
      </c>
      <c r="I11" s="23">
        <f t="shared" si="1"/>
        <v>63.259292837715329</v>
      </c>
      <c r="J11" s="23">
        <f t="shared" si="2"/>
        <v>63.259292837715329</v>
      </c>
      <c r="K11" s="8"/>
    </row>
    <row r="12" spans="1:11" x14ac:dyDescent="0.2">
      <c r="A12" s="20" t="s">
        <v>32</v>
      </c>
      <c r="B12" s="8">
        <v>31429.599999999999</v>
      </c>
      <c r="C12" s="8">
        <v>27785.5</v>
      </c>
      <c r="D12" s="8">
        <v>24081.3</v>
      </c>
      <c r="E12" s="8">
        <v>32480.799999999999</v>
      </c>
      <c r="F12" s="8">
        <v>25282.9</v>
      </c>
      <c r="G12" s="8">
        <f t="shared" si="0"/>
        <v>7197.8999999999978</v>
      </c>
      <c r="H12" s="23">
        <f>F12/F17*100</f>
        <v>20.099548130034247</v>
      </c>
      <c r="I12" s="23">
        <f t="shared" si="1"/>
        <v>104.98976384165309</v>
      </c>
      <c r="J12" s="23">
        <f t="shared" si="2"/>
        <v>77.839523657052794</v>
      </c>
      <c r="K12" s="8"/>
    </row>
    <row r="13" spans="1:11" x14ac:dyDescent="0.2">
      <c r="A13" s="20" t="s">
        <v>33</v>
      </c>
      <c r="B13" s="8"/>
      <c r="C13" s="8"/>
      <c r="D13" s="8"/>
      <c r="E13" s="8"/>
      <c r="F13" s="8"/>
      <c r="G13" s="8"/>
      <c r="H13" s="23"/>
      <c r="I13" s="23"/>
      <c r="J13" s="23"/>
      <c r="K13" s="8"/>
    </row>
    <row r="14" spans="1:11" x14ac:dyDescent="0.2">
      <c r="A14" s="20" t="s">
        <v>34</v>
      </c>
      <c r="B14" s="8">
        <v>741.1</v>
      </c>
      <c r="C14" s="8">
        <v>741.1</v>
      </c>
      <c r="D14" s="8">
        <v>735.7</v>
      </c>
      <c r="E14" s="8">
        <v>735.7</v>
      </c>
      <c r="F14" s="8">
        <v>735.7</v>
      </c>
      <c r="G14" s="8">
        <f t="shared" si="0"/>
        <v>0</v>
      </c>
      <c r="H14" s="23">
        <f>F14/F17*100</f>
        <v>0.58487110099182438</v>
      </c>
      <c r="I14" s="23">
        <f t="shared" si="1"/>
        <v>100</v>
      </c>
      <c r="J14" s="23">
        <f t="shared" si="2"/>
        <v>100</v>
      </c>
      <c r="K14" s="8"/>
    </row>
    <row r="15" spans="1:11" x14ac:dyDescent="0.2">
      <c r="A15" s="20" t="s">
        <v>35</v>
      </c>
      <c r="B15" s="8">
        <v>424.1</v>
      </c>
      <c r="C15" s="8">
        <v>418.3</v>
      </c>
      <c r="D15" s="8">
        <v>188</v>
      </c>
      <c r="E15" s="8">
        <v>6988</v>
      </c>
      <c r="F15" s="8">
        <v>6907.6</v>
      </c>
      <c r="G15" s="8">
        <f t="shared" si="0"/>
        <v>80.399999999999636</v>
      </c>
      <c r="H15" s="23">
        <f>F15/F17*100</f>
        <v>5.4914443621192417</v>
      </c>
      <c r="I15" s="23">
        <f t="shared" si="1"/>
        <v>3674.2553191489365</v>
      </c>
      <c r="J15" s="23">
        <f t="shared" si="2"/>
        <v>98.849456210646821</v>
      </c>
      <c r="K15" s="8"/>
    </row>
    <row r="16" spans="1:11" ht="16.5" customHeight="1" x14ac:dyDescent="0.2">
      <c r="A16" s="20" t="s">
        <v>40</v>
      </c>
      <c r="B16" s="8">
        <v>530</v>
      </c>
      <c r="C16" s="8">
        <v>501.2</v>
      </c>
      <c r="D16" s="8">
        <v>530</v>
      </c>
      <c r="E16" s="8">
        <v>530</v>
      </c>
      <c r="F16" s="8">
        <v>502</v>
      </c>
      <c r="G16" s="8">
        <f t="shared" si="0"/>
        <v>28</v>
      </c>
      <c r="H16" s="23">
        <f>F16/F17*100</f>
        <v>0.39908290430596144</v>
      </c>
      <c r="I16" s="23">
        <f t="shared" si="1"/>
        <v>94.716981132075475</v>
      </c>
      <c r="J16" s="23">
        <f t="shared" si="2"/>
        <v>94.716981132075475</v>
      </c>
      <c r="K16" s="8"/>
    </row>
    <row r="17" spans="1:11" x14ac:dyDescent="0.2">
      <c r="A17" s="20" t="s">
        <v>22</v>
      </c>
      <c r="B17" s="8">
        <f>SUM(B7:B16)</f>
        <v>113636.70000000001</v>
      </c>
      <c r="C17" s="8">
        <f>SUM(C7:C16)</f>
        <v>107728</v>
      </c>
      <c r="D17" s="8">
        <f>SUM(D7:D16)</f>
        <v>66637</v>
      </c>
      <c r="E17" s="8">
        <f>SUM(E7:E16)</f>
        <v>137608.5</v>
      </c>
      <c r="F17" s="8">
        <f>SUM(F7:F16)</f>
        <v>125788.40000000001</v>
      </c>
      <c r="G17" s="8">
        <f t="shared" si="0"/>
        <v>11820.099999999991</v>
      </c>
      <c r="H17" s="23">
        <f>SUM(H7:H16)</f>
        <v>99.999999999999986</v>
      </c>
      <c r="I17" s="23">
        <f t="shared" si="1"/>
        <v>188.7666011375062</v>
      </c>
      <c r="J17" s="23">
        <f t="shared" si="2"/>
        <v>91.410341657673769</v>
      </c>
      <c r="K17" s="8"/>
    </row>
  </sheetData>
  <mergeCells count="13">
    <mergeCell ref="K5:K6"/>
    <mergeCell ref="E5:E6"/>
    <mergeCell ref="F5:F6"/>
    <mergeCell ref="I5:J5"/>
    <mergeCell ref="D5:D6"/>
    <mergeCell ref="G5:G6"/>
    <mergeCell ref="H5:H6"/>
    <mergeCell ref="H1:J1"/>
    <mergeCell ref="A4:A6"/>
    <mergeCell ref="B5:B6"/>
    <mergeCell ref="C5:C6"/>
    <mergeCell ref="B4:C4"/>
    <mergeCell ref="D4:K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Приложение1</vt:lpstr>
      <vt:lpstr>Приложение2</vt:lpstr>
      <vt:lpstr>Приложение 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 МЮ</dc:creator>
  <cp:lastModifiedBy>HP</cp:lastModifiedBy>
  <cp:lastPrinted>2019-03-27T13:36:33Z</cp:lastPrinted>
  <dcterms:created xsi:type="dcterms:W3CDTF">2014-01-16T10:01:32Z</dcterms:created>
  <dcterms:modified xsi:type="dcterms:W3CDTF">2019-03-27T13:37:01Z</dcterms:modified>
</cp:coreProperties>
</file>