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" sheetId="1" r:id="rId1"/>
  </sheets>
  <definedNames>
    <definedName name="_xlnm.Print_Titles" localSheetId="0">'Прил.2. '!$9:$11</definedName>
    <definedName name="_xlnm.Print_Area" localSheetId="0">'Прил.2. '!$A$1:$I$76</definedName>
  </definedNames>
  <calcPr fullCalcOnLoad="1"/>
</workbook>
</file>

<file path=xl/sharedStrings.xml><?xml version="1.0" encoding="utf-8"?>
<sst xmlns="http://schemas.openxmlformats.org/spreadsheetml/2006/main" count="80" uniqueCount="79">
  <si>
    <t>Медицинская помощь в дневных стационарах всех типов</t>
  </si>
  <si>
    <t>Межбюджетные трансферты</t>
  </si>
  <si>
    <t>Благоустройство</t>
  </si>
  <si>
    <t>Другие вопросы в области социальной политики</t>
  </si>
  <si>
    <t>Наименование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</si>
  <si>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</si>
  <si>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</si>
  <si>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</si>
  <si>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</si>
  <si>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</si>
  <si>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</si>
  <si>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</si>
  <si>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</si>
  <si>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</si>
  <si>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</si>
  <si>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</si>
  <si>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</si>
  <si>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</si>
  <si>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</si>
  <si>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</si>
  <si>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</si>
  <si>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</si>
  <si>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</si>
  <si>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</si>
  <si>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</si>
  <si>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</si>
  <si>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</si>
  <si>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</si>
  <si>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</si>
  <si>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Транспорт</t>
  </si>
  <si>
    <t>Стационарная медицинская помощь</t>
  </si>
  <si>
    <t>Амбулаторная помощь</t>
  </si>
  <si>
    <t>Скорая медицинская помощь</t>
  </si>
  <si>
    <t>тыс.руб.</t>
  </si>
  <si>
    <t>Другие вопросы в области здравоохранения, физической культуры и спорта</t>
  </si>
  <si>
    <t>Охрана семьи и детства</t>
  </si>
  <si>
    <t>Обеспечение проведение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</si>
  <si>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</si>
  <si>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</si>
  <si>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</si>
  <si>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</si>
  <si>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Другие вопросы в области культуры, кинематографии, средств массовой информации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</si>
  <si>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</si>
  <si>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Функционирование высшего должностного лица субъекта Российской Федерации и муниципального образования  </t>
  </si>
  <si>
    <t>Заготовка, переработка, хранение и обеспечение безопасности донорской крови и ее компонентов</t>
  </si>
  <si>
    <t>Другие вопросы в области национальной безопасности и правоохранительной деятельности</t>
  </si>
  <si>
    <t>Темп роста</t>
  </si>
  <si>
    <t>Жилищное хозяйство</t>
  </si>
  <si>
    <t>Принято по бюджету</t>
  </si>
  <si>
    <t>Проект по бюджету</t>
  </si>
  <si>
    <t>В % к первоначальному бюджету</t>
  </si>
  <si>
    <t>в % к уточненному бюджету</t>
  </si>
  <si>
    <t>Коммунальное хозяйство</t>
  </si>
  <si>
    <t>Отклонение в суммарном выражение</t>
  </si>
  <si>
    <t>в том числе</t>
  </si>
  <si>
    <t>Процентные платежи по муниципальному долгу</t>
  </si>
  <si>
    <t>Средства массовой информации</t>
  </si>
  <si>
    <t>Культура, кинематография</t>
  </si>
  <si>
    <t>Здравоохранение</t>
  </si>
  <si>
    <t>Судебная система</t>
  </si>
  <si>
    <t>комиссии по проекту бюджета Сергиево-Посадского</t>
  </si>
  <si>
    <t>,</t>
  </si>
  <si>
    <t>Сбор,удаление отходов и очистка сточных вод</t>
  </si>
  <si>
    <t>Высшее и послевузовское профессиональное образование</t>
  </si>
  <si>
    <t>Прочие межбюджетные трансферты общего характера</t>
  </si>
  <si>
    <t>Другие вопросыв области средств массовой информации</t>
  </si>
  <si>
    <t>Дорожное хозяйство (дорожные фонды)</t>
  </si>
  <si>
    <t>Приложение №2 к Заключению Контрольно-счетной</t>
  </si>
  <si>
    <t>Массовый спорт</t>
  </si>
  <si>
    <t>Другие вопросы в области физической культуры и спорта</t>
  </si>
  <si>
    <t>Дополнительное образование детей</t>
  </si>
  <si>
    <t>2018год к первоначальному бюджету 2017года (стр.7-стр.5)</t>
  </si>
  <si>
    <t>2018год к уточненному бюджету 2017года (стр.7-стр.5)</t>
  </si>
  <si>
    <t>муниципального района на 2019 год и плановый период 2020 и 2021 годов</t>
  </si>
  <si>
    <t>Сравнительный  анализ муниципальных услуг по расходам проекта бюджета Сергиево-Посадского муниципального района на 2019 год</t>
  </si>
  <si>
    <t>Уточненный план по бюджету на 01.10.2018г.</t>
  </si>
  <si>
    <t>Сельское хозяйство и рыболовство</t>
  </si>
  <si>
    <t>Связь и информатика</t>
  </si>
  <si>
    <t>Спорт высших достижений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</si>
</sst>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74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49" fontId="4" fillId="0" borderId="1" xfId="0" applyNumberFormat="1" applyFont="1" applyFill="1" applyBorder="1" applyAlignment="1">
      <alignment wrapText="1"/>
    </xf>
    <xf numFmtId="49" fontId="3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72" fontId="4" fillId="0" borderId="2" xfId="0" applyNumberFormat="1" applyFont="1" applyBorder="1" applyAlignment="1">
      <alignment wrapText="1"/>
    </xf>
    <xf numFmtId="174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174" fontId="1" fillId="0" borderId="1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4" fontId="1" fillId="0" borderId="5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/>
    </xf>
    <xf numFmtId="174" fontId="1" fillId="0" borderId="1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I76"/>
  <sheetViews>
    <sheetView tabSelected="1" view="pageBreakPreview" zoomScale="200" zoomScaleSheetLayoutView="200" workbookViewId="0" topLeftCell="A2">
      <selection activeCell="F66" sqref="F66"/>
    </sheetView>
  </sheetViews>
  <sheetFormatPr defaultColWidth="9.00390625" defaultRowHeight="12.75"/>
  <cols>
    <col min="1" max="1" width="43.375" style="1" customWidth="1"/>
    <col min="2" max="2" width="10.75390625" style="1" customWidth="1"/>
    <col min="3" max="3" width="10.25390625" style="1" customWidth="1"/>
    <col min="4" max="4" width="1.37890625" style="1" customWidth="1"/>
    <col min="5" max="6" width="12.625" style="1" customWidth="1"/>
    <col min="7" max="7" width="13.75390625" style="1" customWidth="1"/>
    <col min="8" max="8" width="9.875" style="1" customWidth="1"/>
    <col min="9" max="9" width="14.25390625" style="1" customWidth="1"/>
    <col min="10" max="16384" width="9.125" style="1" customWidth="1"/>
  </cols>
  <sheetData>
    <row r="1" spans="4:7" ht="12.75">
      <c r="D1" t="s">
        <v>67</v>
      </c>
      <c r="E1"/>
      <c r="F1"/>
      <c r="G1"/>
    </row>
    <row r="2" spans="4:7" ht="12.75">
      <c r="D2" t="s">
        <v>60</v>
      </c>
      <c r="E2"/>
      <c r="F2"/>
      <c r="G2"/>
    </row>
    <row r="3" spans="4:7" ht="12.75">
      <c r="D3" t="s">
        <v>73</v>
      </c>
      <c r="E3"/>
      <c r="F3"/>
      <c r="G3"/>
    </row>
    <row r="4" spans="4:6" ht="15.75">
      <c r="D4" s="2"/>
      <c r="E4" s="2"/>
      <c r="F4" s="2"/>
    </row>
    <row r="6" spans="1:7" ht="58.5" customHeight="1">
      <c r="A6" s="43" t="s">
        <v>74</v>
      </c>
      <c r="B6" s="43"/>
      <c r="C6" s="43"/>
      <c r="D6" s="43"/>
      <c r="E6" s="43"/>
      <c r="F6" s="43"/>
      <c r="G6" s="43"/>
    </row>
    <row r="7" spans="1:3" ht="12.75" customHeight="1">
      <c r="A7" s="43"/>
      <c r="B7" s="43"/>
      <c r="C7" s="43"/>
    </row>
    <row r="8" ht="12.75">
      <c r="G8" s="3" t="s">
        <v>33</v>
      </c>
    </row>
    <row r="9" spans="1:9" s="4" customFormat="1" ht="38.25" customHeight="1">
      <c r="A9" s="48" t="s">
        <v>4</v>
      </c>
      <c r="B9" s="46">
        <v>2018</v>
      </c>
      <c r="C9" s="47"/>
      <c r="D9" s="20"/>
      <c r="E9" s="25">
        <v>2019</v>
      </c>
      <c r="F9" s="46" t="s">
        <v>46</v>
      </c>
      <c r="G9" s="47"/>
      <c r="H9" s="44" t="s">
        <v>53</v>
      </c>
      <c r="I9" s="45"/>
    </row>
    <row r="10" spans="1:9" s="4" customFormat="1" ht="89.25">
      <c r="A10" s="49"/>
      <c r="B10" s="19" t="s">
        <v>48</v>
      </c>
      <c r="C10" s="19" t="s">
        <v>75</v>
      </c>
      <c r="D10" s="21"/>
      <c r="E10" s="19" t="s">
        <v>49</v>
      </c>
      <c r="F10" s="22" t="s">
        <v>50</v>
      </c>
      <c r="G10" s="19" t="s">
        <v>51</v>
      </c>
      <c r="H10" s="40" t="s">
        <v>71</v>
      </c>
      <c r="I10" s="40" t="s">
        <v>72</v>
      </c>
    </row>
    <row r="11" spans="1:9" s="4" customFormat="1" ht="12.75">
      <c r="A11" s="26">
        <v>1</v>
      </c>
      <c r="B11" s="26">
        <v>5</v>
      </c>
      <c r="C11" s="26" t="s">
        <v>61</v>
      </c>
      <c r="D11" s="21"/>
      <c r="E11" s="26">
        <v>7</v>
      </c>
      <c r="F11" s="5">
        <v>8</v>
      </c>
      <c r="G11" s="26">
        <v>9</v>
      </c>
      <c r="H11" s="40">
        <v>10</v>
      </c>
      <c r="I11" s="40">
        <v>11</v>
      </c>
    </row>
    <row r="12" spans="1:9" s="4" customFormat="1" ht="12.75">
      <c r="A12" s="6" t="s">
        <v>25</v>
      </c>
      <c r="B12" s="27">
        <f>B14+B16+B20+B15+B17+B19+B21+B18</f>
        <v>459583.89999999997</v>
      </c>
      <c r="C12" s="27">
        <f>C14+C16+C20+C15+C17+C19+C21+C18</f>
        <v>537121.9</v>
      </c>
      <c r="D12" s="28"/>
      <c r="E12" s="27">
        <f>E14+E15+E16+E17+E19+E20+E21</f>
        <v>510734.6</v>
      </c>
      <c r="F12" s="27">
        <f>E12/B12*100</f>
        <v>111.12978500769937</v>
      </c>
      <c r="G12" s="27">
        <f>E12/C12*100</f>
        <v>95.0872790701701</v>
      </c>
      <c r="H12" s="7">
        <f>E12-B12</f>
        <v>51150.70000000001</v>
      </c>
      <c r="I12" s="7">
        <f>E12-C12</f>
        <v>-26387.300000000047</v>
      </c>
    </row>
    <row r="13" spans="1:9" s="4" customFormat="1" ht="12.75">
      <c r="A13" s="6" t="s">
        <v>54</v>
      </c>
      <c r="B13" s="27"/>
      <c r="C13" s="27"/>
      <c r="D13" s="28"/>
      <c r="E13" s="27"/>
      <c r="F13" s="27"/>
      <c r="G13" s="27"/>
      <c r="H13" s="7"/>
      <c r="I13" s="7"/>
    </row>
    <row r="14" spans="1:9" s="4" customFormat="1" ht="38.25">
      <c r="A14" s="8" t="s">
        <v>43</v>
      </c>
      <c r="B14" s="29">
        <v>4152.7</v>
      </c>
      <c r="C14" s="29">
        <v>4152.1</v>
      </c>
      <c r="D14" s="30"/>
      <c r="E14" s="29">
        <v>4531</v>
      </c>
      <c r="F14" s="29">
        <f>E14/B14*100</f>
        <v>109.10973583451731</v>
      </c>
      <c r="G14" s="31">
        <f aca="true" t="shared" si="0" ref="G14:G21">E14/C14*100</f>
        <v>109.1255027576407</v>
      </c>
      <c r="H14" s="9">
        <f aca="true" t="shared" si="1" ref="H14:H76">E14-B14</f>
        <v>378.3000000000002</v>
      </c>
      <c r="I14" s="9">
        <f aca="true" t="shared" si="2" ref="I14:I76">E14-C14</f>
        <v>378.89999999999964</v>
      </c>
    </row>
    <row r="15" spans="1:9" s="4" customFormat="1" ht="51">
      <c r="A15" s="8" t="s">
        <v>37</v>
      </c>
      <c r="B15" s="29">
        <v>433.6</v>
      </c>
      <c r="C15" s="29">
        <v>481.1</v>
      </c>
      <c r="D15" s="30"/>
      <c r="E15" s="29">
        <v>251.6</v>
      </c>
      <c r="F15" s="29">
        <f>E15/B15*100</f>
        <v>58.02583025830258</v>
      </c>
      <c r="G15" s="31">
        <f t="shared" si="0"/>
        <v>52.29681978798586</v>
      </c>
      <c r="H15" s="9">
        <f t="shared" si="1"/>
        <v>-182.00000000000003</v>
      </c>
      <c r="I15" s="9">
        <f t="shared" si="2"/>
        <v>-229.50000000000003</v>
      </c>
    </row>
    <row r="16" spans="1:9" s="4" customFormat="1" ht="51">
      <c r="A16" s="10" t="s">
        <v>38</v>
      </c>
      <c r="B16" s="29">
        <v>253562.9</v>
      </c>
      <c r="C16" s="29">
        <v>258842.6</v>
      </c>
      <c r="D16" s="30"/>
      <c r="E16" s="29">
        <v>269619.1</v>
      </c>
      <c r="F16" s="29">
        <f>E16/B16*100</f>
        <v>106.33223551237188</v>
      </c>
      <c r="G16" s="31">
        <f t="shared" si="0"/>
        <v>104.16334096474071</v>
      </c>
      <c r="H16" s="9">
        <f t="shared" si="1"/>
        <v>16056.199999999983</v>
      </c>
      <c r="I16" s="9">
        <f t="shared" si="2"/>
        <v>10776.49999999997</v>
      </c>
    </row>
    <row r="17" spans="1:9" s="4" customFormat="1" ht="66" customHeight="1">
      <c r="A17" s="11" t="s">
        <v>42</v>
      </c>
      <c r="B17" s="29">
        <v>35666.2</v>
      </c>
      <c r="C17" s="29">
        <v>50977.7</v>
      </c>
      <c r="D17" s="30"/>
      <c r="E17" s="29">
        <v>46628.2</v>
      </c>
      <c r="F17" s="29">
        <f>E17/B17*100</f>
        <v>130.73498157919823</v>
      </c>
      <c r="G17" s="31">
        <f t="shared" si="0"/>
        <v>91.46783789774744</v>
      </c>
      <c r="H17" s="9">
        <f t="shared" si="1"/>
        <v>10962</v>
      </c>
      <c r="I17" s="9">
        <f t="shared" si="2"/>
        <v>-4349.5</v>
      </c>
    </row>
    <row r="18" spans="1:9" s="4" customFormat="1" ht="21.75" customHeight="1">
      <c r="A18" s="11" t="s">
        <v>59</v>
      </c>
      <c r="B18" s="29">
        <v>0</v>
      </c>
      <c r="C18" s="29">
        <v>0</v>
      </c>
      <c r="D18" s="30"/>
      <c r="E18" s="29">
        <v>0</v>
      </c>
      <c r="F18" s="29">
        <v>0</v>
      </c>
      <c r="G18" s="31"/>
      <c r="H18" s="9">
        <f t="shared" si="1"/>
        <v>0</v>
      </c>
      <c r="I18" s="9">
        <f t="shared" si="2"/>
        <v>0</v>
      </c>
    </row>
    <row r="19" spans="1:9" s="4" customFormat="1" ht="12.75">
      <c r="A19" s="10" t="s">
        <v>36</v>
      </c>
      <c r="B19" s="29">
        <v>0</v>
      </c>
      <c r="C19" s="29">
        <v>0</v>
      </c>
      <c r="D19" s="30"/>
      <c r="E19" s="29">
        <v>0</v>
      </c>
      <c r="F19" s="29"/>
      <c r="G19" s="31">
        <v>0</v>
      </c>
      <c r="H19" s="9">
        <f t="shared" si="1"/>
        <v>0</v>
      </c>
      <c r="I19" s="9">
        <f t="shared" si="2"/>
        <v>0</v>
      </c>
    </row>
    <row r="20" spans="1:9" s="4" customFormat="1" ht="12.75">
      <c r="A20" s="12" t="s">
        <v>13</v>
      </c>
      <c r="B20" s="29">
        <v>10000</v>
      </c>
      <c r="C20" s="29">
        <v>8136.9</v>
      </c>
      <c r="D20" s="30"/>
      <c r="E20" s="29">
        <v>5000</v>
      </c>
      <c r="F20" s="29">
        <f aca="true" t="shared" si="3" ref="F20:F29">E20/B20*100</f>
        <v>50</v>
      </c>
      <c r="G20" s="31">
        <f t="shared" si="0"/>
        <v>61.44846317393602</v>
      </c>
      <c r="H20" s="9">
        <f t="shared" si="1"/>
        <v>-5000</v>
      </c>
      <c r="I20" s="9">
        <f t="shared" si="2"/>
        <v>-3136.8999999999996</v>
      </c>
    </row>
    <row r="21" spans="1:9" s="4" customFormat="1" ht="12.75">
      <c r="A21" s="10" t="s">
        <v>26</v>
      </c>
      <c r="B21" s="29">
        <v>155768.5</v>
      </c>
      <c r="C21" s="29">
        <v>214531.5</v>
      </c>
      <c r="D21" s="30"/>
      <c r="E21" s="29">
        <v>184704.7</v>
      </c>
      <c r="F21" s="29">
        <f t="shared" si="3"/>
        <v>118.57641307453048</v>
      </c>
      <c r="G21" s="31">
        <f t="shared" si="0"/>
        <v>86.09677366727031</v>
      </c>
      <c r="H21" s="9">
        <f t="shared" si="1"/>
        <v>28936.20000000001</v>
      </c>
      <c r="I21" s="9">
        <f t="shared" si="2"/>
        <v>-29826.79999999999</v>
      </c>
    </row>
    <row r="22" spans="1:9" s="4" customFormat="1" ht="12.75">
      <c r="A22" s="13" t="s">
        <v>28</v>
      </c>
      <c r="B22" s="24">
        <f>B23</f>
        <v>200</v>
      </c>
      <c r="C22" s="24">
        <f>C23</f>
        <v>200</v>
      </c>
      <c r="D22" s="32"/>
      <c r="E22" s="24">
        <f>E23</f>
        <v>650</v>
      </c>
      <c r="F22" s="24">
        <f t="shared" si="3"/>
        <v>325</v>
      </c>
      <c r="G22" s="27">
        <f aca="true" t="shared" si="4" ref="G22:G31">E22/C22*100</f>
        <v>325</v>
      </c>
      <c r="H22" s="7">
        <f t="shared" si="1"/>
        <v>450</v>
      </c>
      <c r="I22" s="7">
        <f t="shared" si="2"/>
        <v>450</v>
      </c>
    </row>
    <row r="23" spans="1:9" s="4" customFormat="1" ht="12.75">
      <c r="A23" s="10" t="s">
        <v>12</v>
      </c>
      <c r="B23" s="29">
        <v>200</v>
      </c>
      <c r="C23" s="29">
        <v>200</v>
      </c>
      <c r="D23" s="30"/>
      <c r="E23" s="29">
        <v>650</v>
      </c>
      <c r="F23" s="29">
        <f t="shared" si="3"/>
        <v>325</v>
      </c>
      <c r="G23" s="31">
        <f t="shared" si="4"/>
        <v>325</v>
      </c>
      <c r="H23" s="9">
        <f t="shared" si="1"/>
        <v>450</v>
      </c>
      <c r="I23" s="9">
        <f t="shared" si="2"/>
        <v>450</v>
      </c>
    </row>
    <row r="24" spans="1:9" s="4" customFormat="1" ht="25.5">
      <c r="A24" s="13" t="s">
        <v>15</v>
      </c>
      <c r="B24" s="24">
        <f>B25+B26</f>
        <v>33231.7</v>
      </c>
      <c r="C24" s="24">
        <f>C25+C26</f>
        <v>38989</v>
      </c>
      <c r="D24" s="32"/>
      <c r="E24" s="24">
        <f>E25+E26</f>
        <v>52232.9</v>
      </c>
      <c r="F24" s="24">
        <f t="shared" si="3"/>
        <v>157.177935525417</v>
      </c>
      <c r="G24" s="27">
        <f t="shared" si="4"/>
        <v>133.96829875092976</v>
      </c>
      <c r="H24" s="7">
        <f t="shared" si="1"/>
        <v>19001.200000000004</v>
      </c>
      <c r="I24" s="7">
        <f t="shared" si="2"/>
        <v>13243.900000000001</v>
      </c>
    </row>
    <row r="25" spans="1:9" s="4" customFormat="1" ht="38.25">
      <c r="A25" s="12" t="s">
        <v>40</v>
      </c>
      <c r="B25" s="33">
        <v>33231.7</v>
      </c>
      <c r="C25" s="33">
        <v>30182.2</v>
      </c>
      <c r="D25" s="34"/>
      <c r="E25" s="33">
        <v>38512.9</v>
      </c>
      <c r="F25" s="33">
        <f t="shared" si="3"/>
        <v>115.89205487531484</v>
      </c>
      <c r="G25" s="31">
        <f t="shared" si="4"/>
        <v>127.60136769354122</v>
      </c>
      <c r="H25" s="9">
        <f t="shared" si="1"/>
        <v>5281.200000000004</v>
      </c>
      <c r="I25" s="9">
        <f t="shared" si="2"/>
        <v>8330.7</v>
      </c>
    </row>
    <row r="26" spans="1:9" s="4" customFormat="1" ht="38.25">
      <c r="A26" s="14" t="s">
        <v>45</v>
      </c>
      <c r="B26" s="29">
        <v>0</v>
      </c>
      <c r="C26" s="29">
        <v>8806.8</v>
      </c>
      <c r="D26" s="30"/>
      <c r="E26" s="29">
        <v>13720</v>
      </c>
      <c r="F26" s="29"/>
      <c r="G26" s="31">
        <f t="shared" si="4"/>
        <v>155.78870872507608</v>
      </c>
      <c r="H26" s="9">
        <f t="shared" si="1"/>
        <v>13720</v>
      </c>
      <c r="I26" s="9">
        <f t="shared" si="2"/>
        <v>4913.200000000001</v>
      </c>
    </row>
    <row r="27" spans="1:9" s="4" customFormat="1" ht="12.75">
      <c r="A27" s="15" t="s">
        <v>16</v>
      </c>
      <c r="B27" s="24">
        <f>B29+B32+B28+B30</f>
        <v>115138.29999999999</v>
      </c>
      <c r="C27" s="24">
        <f>C29+C32+C28+C30+C31</f>
        <v>464796.39999999997</v>
      </c>
      <c r="D27" s="32"/>
      <c r="E27" s="24">
        <f>E29+E32+E28+E30</f>
        <v>158781.6</v>
      </c>
      <c r="F27" s="24">
        <f t="shared" si="3"/>
        <v>137.9051106365128</v>
      </c>
      <c r="G27" s="27">
        <f t="shared" si="4"/>
        <v>34.161538256320405</v>
      </c>
      <c r="H27" s="7">
        <f t="shared" si="1"/>
        <v>43643.30000000002</v>
      </c>
      <c r="I27" s="7">
        <f t="shared" si="2"/>
        <v>-306014.79999999993</v>
      </c>
    </row>
    <row r="28" spans="1:9" s="4" customFormat="1" ht="12.75">
      <c r="A28" s="42" t="s">
        <v>76</v>
      </c>
      <c r="B28" s="35">
        <v>0</v>
      </c>
      <c r="C28" s="35">
        <v>0</v>
      </c>
      <c r="D28" s="32"/>
      <c r="E28" s="35">
        <v>5065</v>
      </c>
      <c r="F28" s="36"/>
      <c r="G28" s="27"/>
      <c r="H28" s="7"/>
      <c r="I28" s="7"/>
    </row>
    <row r="29" spans="1:9" s="4" customFormat="1" ht="12.75">
      <c r="A29" s="10" t="s">
        <v>29</v>
      </c>
      <c r="B29" s="35">
        <v>16793.9</v>
      </c>
      <c r="C29" s="35">
        <v>16794.9</v>
      </c>
      <c r="D29" s="30"/>
      <c r="E29" s="35">
        <v>21962.9</v>
      </c>
      <c r="F29" s="35">
        <f t="shared" si="3"/>
        <v>130.77903286312292</v>
      </c>
      <c r="G29" s="31">
        <f t="shared" si="4"/>
        <v>130.77124603302192</v>
      </c>
      <c r="H29" s="9">
        <f t="shared" si="1"/>
        <v>5169</v>
      </c>
      <c r="I29" s="9">
        <f t="shared" si="2"/>
        <v>5168</v>
      </c>
    </row>
    <row r="30" spans="1:9" s="4" customFormat="1" ht="12.75">
      <c r="A30" s="10" t="s">
        <v>66</v>
      </c>
      <c r="B30" s="35">
        <v>51981.2</v>
      </c>
      <c r="C30" s="35">
        <v>318462.3</v>
      </c>
      <c r="D30" s="30"/>
      <c r="E30" s="35">
        <v>61566.6</v>
      </c>
      <c r="F30" s="35"/>
      <c r="G30" s="31">
        <f t="shared" si="4"/>
        <v>19.332461016578726</v>
      </c>
      <c r="H30" s="9"/>
      <c r="I30" s="9">
        <f t="shared" si="2"/>
        <v>-256895.69999999998</v>
      </c>
    </row>
    <row r="31" spans="1:9" s="4" customFormat="1" ht="12.75">
      <c r="A31" s="10" t="s">
        <v>77</v>
      </c>
      <c r="B31" s="35">
        <v>0</v>
      </c>
      <c r="C31" s="35">
        <v>996.2</v>
      </c>
      <c r="D31" s="30"/>
      <c r="E31" s="35">
        <v>0</v>
      </c>
      <c r="F31" s="35"/>
      <c r="G31" s="31">
        <f t="shared" si="4"/>
        <v>0</v>
      </c>
      <c r="H31" s="9"/>
      <c r="I31" s="9">
        <f t="shared" si="2"/>
        <v>-996.2</v>
      </c>
    </row>
    <row r="32" spans="1:9" s="4" customFormat="1" ht="25.5">
      <c r="A32" s="10" t="s">
        <v>24</v>
      </c>
      <c r="B32" s="35">
        <v>46363.2</v>
      </c>
      <c r="C32" s="35">
        <v>128543</v>
      </c>
      <c r="D32" s="30"/>
      <c r="E32" s="35">
        <v>70187.1</v>
      </c>
      <c r="F32" s="35">
        <f>E32/B32*100</f>
        <v>151.38536597991512</v>
      </c>
      <c r="G32" s="31">
        <f>E32/C32*100</f>
        <v>54.60203978435232</v>
      </c>
      <c r="H32" s="9">
        <f t="shared" si="1"/>
        <v>23823.90000000001</v>
      </c>
      <c r="I32" s="9">
        <f t="shared" si="2"/>
        <v>-58355.899999999994</v>
      </c>
    </row>
    <row r="33" spans="1:9" s="4" customFormat="1" ht="12.75">
      <c r="A33" s="13" t="s">
        <v>5</v>
      </c>
      <c r="B33" s="36">
        <f>B34+B35+B36+B37</f>
        <v>143916.5</v>
      </c>
      <c r="C33" s="36">
        <f>C34+C35+C36+C37</f>
        <v>422806.30000000005</v>
      </c>
      <c r="D33" s="32"/>
      <c r="E33" s="36">
        <f>E34+E35+E36+E37</f>
        <v>302199.3</v>
      </c>
      <c r="F33" s="36">
        <f>E33/B33*100</f>
        <v>209.98238561943901</v>
      </c>
      <c r="G33" s="27">
        <f>E33/C33*100</f>
        <v>71.47464453580751</v>
      </c>
      <c r="H33" s="7">
        <f t="shared" si="1"/>
        <v>158282.8</v>
      </c>
      <c r="I33" s="7">
        <f t="shared" si="2"/>
        <v>-120607.00000000006</v>
      </c>
    </row>
    <row r="34" spans="1:9" s="4" customFormat="1" ht="12.75">
      <c r="A34" s="10" t="s">
        <v>47</v>
      </c>
      <c r="B34" s="35">
        <v>84840</v>
      </c>
      <c r="C34" s="35">
        <v>65455.9</v>
      </c>
      <c r="D34" s="32"/>
      <c r="E34" s="35">
        <v>114972.4</v>
      </c>
      <c r="F34" s="35">
        <v>0</v>
      </c>
      <c r="G34" s="41">
        <v>0</v>
      </c>
      <c r="H34" s="9">
        <f t="shared" si="1"/>
        <v>30132.399999999994</v>
      </c>
      <c r="I34" s="9">
        <f t="shared" si="2"/>
        <v>49516.49999999999</v>
      </c>
    </row>
    <row r="35" spans="1:9" s="4" customFormat="1" ht="12.75">
      <c r="A35" s="10" t="s">
        <v>52</v>
      </c>
      <c r="B35" s="35">
        <v>19000</v>
      </c>
      <c r="C35" s="35">
        <v>296948.9</v>
      </c>
      <c r="D35" s="32"/>
      <c r="E35" s="35">
        <v>139789.9</v>
      </c>
      <c r="F35" s="35">
        <v>0</v>
      </c>
      <c r="G35" s="31">
        <f>E35/C35*100</f>
        <v>47.07540590317054</v>
      </c>
      <c r="H35" s="9">
        <f t="shared" si="1"/>
        <v>120789.9</v>
      </c>
      <c r="I35" s="9">
        <f t="shared" si="2"/>
        <v>-157159.00000000003</v>
      </c>
    </row>
    <row r="36" spans="1:9" s="4" customFormat="1" ht="12.75">
      <c r="A36" s="10" t="s">
        <v>2</v>
      </c>
      <c r="B36" s="35">
        <v>23285.5</v>
      </c>
      <c r="C36" s="35">
        <v>40270.5</v>
      </c>
      <c r="D36" s="30"/>
      <c r="E36" s="35">
        <v>26061</v>
      </c>
      <c r="F36" s="35">
        <v>0</v>
      </c>
      <c r="G36" s="35">
        <v>0</v>
      </c>
      <c r="H36" s="9">
        <f t="shared" si="1"/>
        <v>2775.5</v>
      </c>
      <c r="I36" s="9">
        <f t="shared" si="2"/>
        <v>-14209.5</v>
      </c>
    </row>
    <row r="37" spans="1:9" s="4" customFormat="1" ht="25.5">
      <c r="A37" s="10" t="s">
        <v>17</v>
      </c>
      <c r="B37" s="35">
        <v>16791</v>
      </c>
      <c r="C37" s="35">
        <v>20131</v>
      </c>
      <c r="D37" s="30"/>
      <c r="E37" s="35">
        <v>21376</v>
      </c>
      <c r="F37" s="35">
        <f aca="true" t="shared" si="5" ref="F37:F43">E37/B37*100</f>
        <v>127.30629503900899</v>
      </c>
      <c r="G37" s="31">
        <f aca="true" t="shared" si="6" ref="G37:G45">E37/C37*100</f>
        <v>106.18449158015002</v>
      </c>
      <c r="H37" s="9">
        <f t="shared" si="1"/>
        <v>4585</v>
      </c>
      <c r="I37" s="9">
        <f t="shared" si="2"/>
        <v>1245</v>
      </c>
    </row>
    <row r="38" spans="1:9" s="4" customFormat="1" ht="12.75">
      <c r="A38" s="13" t="s">
        <v>18</v>
      </c>
      <c r="B38" s="36">
        <f>B40+B39</f>
        <v>5244</v>
      </c>
      <c r="C38" s="36">
        <f>C40+C39</f>
        <v>22969.2</v>
      </c>
      <c r="D38" s="32"/>
      <c r="E38" s="36">
        <f>E39+E40</f>
        <v>14429.7</v>
      </c>
      <c r="F38" s="36">
        <f t="shared" si="5"/>
        <v>275.1659038901602</v>
      </c>
      <c r="G38" s="27">
        <f t="shared" si="6"/>
        <v>62.821952876025286</v>
      </c>
      <c r="H38" s="7">
        <f t="shared" si="1"/>
        <v>9185.7</v>
      </c>
      <c r="I38" s="7">
        <f t="shared" si="2"/>
        <v>-8539.5</v>
      </c>
    </row>
    <row r="39" spans="1:9" s="4" customFormat="1" ht="12.75">
      <c r="A39" s="10" t="s">
        <v>62</v>
      </c>
      <c r="B39" s="35">
        <v>0</v>
      </c>
      <c r="C39" s="35">
        <v>0</v>
      </c>
      <c r="D39" s="30"/>
      <c r="E39" s="35">
        <v>0</v>
      </c>
      <c r="F39" s="35">
        <v>0</v>
      </c>
      <c r="G39" s="31"/>
      <c r="H39" s="9">
        <f t="shared" si="1"/>
        <v>0</v>
      </c>
      <c r="I39" s="9">
        <f t="shared" si="2"/>
        <v>0</v>
      </c>
    </row>
    <row r="40" spans="1:9" s="4" customFormat="1" ht="25.5">
      <c r="A40" s="16" t="s">
        <v>27</v>
      </c>
      <c r="B40" s="29">
        <v>5244</v>
      </c>
      <c r="C40" s="29">
        <v>22969.2</v>
      </c>
      <c r="D40" s="30"/>
      <c r="E40" s="29">
        <v>14429.7</v>
      </c>
      <c r="F40" s="29">
        <f t="shared" si="5"/>
        <v>275.1659038901602</v>
      </c>
      <c r="G40" s="31">
        <f t="shared" si="6"/>
        <v>62.821952876025286</v>
      </c>
      <c r="H40" s="9">
        <f t="shared" si="1"/>
        <v>9185.7</v>
      </c>
      <c r="I40" s="9">
        <f t="shared" si="2"/>
        <v>-8539.5</v>
      </c>
    </row>
    <row r="41" spans="1:9" s="4" customFormat="1" ht="12.75">
      <c r="A41" s="13" t="s">
        <v>6</v>
      </c>
      <c r="B41" s="24">
        <f>B42+B43+B46+B47+B45+B44</f>
        <v>4869744.2</v>
      </c>
      <c r="C41" s="24">
        <f>C42+C43+C46+C47+C45+C44</f>
        <v>5604311.300000001</v>
      </c>
      <c r="D41" s="32"/>
      <c r="E41" s="24">
        <f>E42+E43+E46+E47+E45+E44</f>
        <v>5114880.699999999</v>
      </c>
      <c r="F41" s="24">
        <f t="shared" si="5"/>
        <v>105.03386810338003</v>
      </c>
      <c r="G41" s="27">
        <f t="shared" si="6"/>
        <v>91.26689125923463</v>
      </c>
      <c r="H41" s="7">
        <f t="shared" si="1"/>
        <v>245136.49999999907</v>
      </c>
      <c r="I41" s="7">
        <f t="shared" si="2"/>
        <v>-489430.6000000015</v>
      </c>
    </row>
    <row r="42" spans="1:9" s="4" customFormat="1" ht="12.75">
      <c r="A42" s="10" t="s">
        <v>7</v>
      </c>
      <c r="B42" s="31">
        <v>1613194.8</v>
      </c>
      <c r="C42" s="31">
        <v>1698482.6</v>
      </c>
      <c r="D42" s="37"/>
      <c r="E42" s="31">
        <v>1613518.9</v>
      </c>
      <c r="F42" s="31">
        <f t="shared" si="5"/>
        <v>100.02009056810746</v>
      </c>
      <c r="G42" s="31">
        <f t="shared" si="6"/>
        <v>94.99767027345466</v>
      </c>
      <c r="H42" s="9">
        <f t="shared" si="1"/>
        <v>324.0999999998603</v>
      </c>
      <c r="I42" s="9">
        <f t="shared" si="2"/>
        <v>-84963.70000000019</v>
      </c>
    </row>
    <row r="43" spans="1:9" s="4" customFormat="1" ht="12.75">
      <c r="A43" s="23" t="s">
        <v>8</v>
      </c>
      <c r="B43" s="31">
        <v>2693804.1</v>
      </c>
      <c r="C43" s="31">
        <v>3322168.8</v>
      </c>
      <c r="D43" s="37"/>
      <c r="E43" s="31">
        <v>2984414.6</v>
      </c>
      <c r="F43" s="31">
        <f t="shared" si="5"/>
        <v>110.78810816272795</v>
      </c>
      <c r="G43" s="31">
        <f t="shared" si="6"/>
        <v>89.83332213582887</v>
      </c>
      <c r="H43" s="9">
        <f t="shared" si="1"/>
        <v>290610.5</v>
      </c>
      <c r="I43" s="9">
        <f t="shared" si="2"/>
        <v>-337754.1999999997</v>
      </c>
    </row>
    <row r="44" spans="1:9" s="4" customFormat="1" ht="12.75">
      <c r="A44" s="23" t="s">
        <v>70</v>
      </c>
      <c r="B44" s="31">
        <v>451779.3</v>
      </c>
      <c r="C44" s="31">
        <v>457982.9</v>
      </c>
      <c r="D44" s="37"/>
      <c r="E44" s="31">
        <v>390814.6</v>
      </c>
      <c r="F44" s="31">
        <f>E44/B44*100</f>
        <v>86.50564556631966</v>
      </c>
      <c r="G44" s="31">
        <f>E44/C44*100</f>
        <v>85.33388473674452</v>
      </c>
      <c r="H44" s="9">
        <f>E44-B44</f>
        <v>-60964.70000000001</v>
      </c>
      <c r="I44" s="9">
        <f>E44-C44</f>
        <v>-67168.30000000005</v>
      </c>
    </row>
    <row r="45" spans="1:9" s="4" customFormat="1" ht="25.5">
      <c r="A45" s="23" t="s">
        <v>63</v>
      </c>
      <c r="B45" s="31">
        <v>1658</v>
      </c>
      <c r="C45" s="31">
        <v>1658</v>
      </c>
      <c r="D45" s="37"/>
      <c r="E45" s="31">
        <v>1045</v>
      </c>
      <c r="F45" s="31">
        <v>0</v>
      </c>
      <c r="G45" s="31">
        <f t="shared" si="6"/>
        <v>63.02774427020507</v>
      </c>
      <c r="H45" s="9">
        <f t="shared" si="1"/>
        <v>-613</v>
      </c>
      <c r="I45" s="9">
        <f t="shared" si="2"/>
        <v>-613</v>
      </c>
    </row>
    <row r="46" spans="1:9" s="4" customFormat="1" ht="12.75">
      <c r="A46" s="12" t="s">
        <v>19</v>
      </c>
      <c r="B46" s="29">
        <v>30731</v>
      </c>
      <c r="C46" s="29">
        <v>15411</v>
      </c>
      <c r="D46" s="30"/>
      <c r="E46" s="29">
        <v>10731</v>
      </c>
      <c r="F46" s="29">
        <f aca="true" t="shared" si="7" ref="F46:F51">E46/B46*100</f>
        <v>34.91913702775699</v>
      </c>
      <c r="G46" s="31">
        <f aca="true" t="shared" si="8" ref="G46:G51">E46/C46*100</f>
        <v>69.63208098111738</v>
      </c>
      <c r="H46" s="9">
        <f t="shared" si="1"/>
        <v>-20000</v>
      </c>
      <c r="I46" s="9">
        <f t="shared" si="2"/>
        <v>-4680</v>
      </c>
    </row>
    <row r="47" spans="1:9" s="4" customFormat="1" ht="12.75">
      <c r="A47" s="17" t="s">
        <v>20</v>
      </c>
      <c r="B47" s="38">
        <v>78577</v>
      </c>
      <c r="C47" s="38">
        <v>108608</v>
      </c>
      <c r="D47" s="39"/>
      <c r="E47" s="38">
        <v>114356.6</v>
      </c>
      <c r="F47" s="38">
        <f t="shared" si="7"/>
        <v>145.53444392124925</v>
      </c>
      <c r="G47" s="31">
        <f t="shared" si="8"/>
        <v>105.2929802592811</v>
      </c>
      <c r="H47" s="9">
        <f t="shared" si="1"/>
        <v>35779.600000000006</v>
      </c>
      <c r="I47" s="9">
        <f t="shared" si="2"/>
        <v>5748.600000000006</v>
      </c>
    </row>
    <row r="48" spans="1:9" s="4" customFormat="1" ht="12.75">
      <c r="A48" s="13" t="s">
        <v>57</v>
      </c>
      <c r="B48" s="36">
        <f>B50+B49</f>
        <v>141361.3</v>
      </c>
      <c r="C48" s="36">
        <f>C50+C49</f>
        <v>162642.3</v>
      </c>
      <c r="D48" s="32"/>
      <c r="E48" s="36">
        <f>E49+E50</f>
        <v>147637.4</v>
      </c>
      <c r="F48" s="36">
        <f t="shared" si="7"/>
        <v>104.43975826481507</v>
      </c>
      <c r="G48" s="27">
        <f t="shared" si="8"/>
        <v>90.7742942641613</v>
      </c>
      <c r="H48" s="7">
        <f t="shared" si="1"/>
        <v>6276.100000000006</v>
      </c>
      <c r="I48" s="7">
        <f t="shared" si="2"/>
        <v>-15004.899999999994</v>
      </c>
    </row>
    <row r="49" spans="1:9" s="4" customFormat="1" ht="12.75">
      <c r="A49" s="10" t="s">
        <v>21</v>
      </c>
      <c r="B49" s="35">
        <v>130857.4</v>
      </c>
      <c r="C49" s="35">
        <v>152138.4</v>
      </c>
      <c r="D49" s="30"/>
      <c r="E49" s="35">
        <v>136597.9</v>
      </c>
      <c r="F49" s="35">
        <f t="shared" si="7"/>
        <v>104.38683635774515</v>
      </c>
      <c r="G49" s="31">
        <f t="shared" si="8"/>
        <v>89.78528760654773</v>
      </c>
      <c r="H49" s="9">
        <f t="shared" si="1"/>
        <v>5740.5</v>
      </c>
      <c r="I49" s="9">
        <f t="shared" si="2"/>
        <v>-15540.5</v>
      </c>
    </row>
    <row r="50" spans="1:9" s="4" customFormat="1" ht="25.5">
      <c r="A50" s="10" t="s">
        <v>41</v>
      </c>
      <c r="B50" s="35">
        <v>10503.9</v>
      </c>
      <c r="C50" s="35">
        <v>10503.9</v>
      </c>
      <c r="D50" s="30"/>
      <c r="E50" s="35">
        <v>11039.5</v>
      </c>
      <c r="F50" s="35">
        <f t="shared" si="7"/>
        <v>105.09905844495854</v>
      </c>
      <c r="G50" s="31">
        <f t="shared" si="8"/>
        <v>105.09905844495854</v>
      </c>
      <c r="H50" s="9">
        <f t="shared" si="1"/>
        <v>535.6000000000004</v>
      </c>
      <c r="I50" s="9">
        <f t="shared" si="2"/>
        <v>535.6000000000004</v>
      </c>
    </row>
    <row r="51" spans="1:9" s="4" customFormat="1" ht="12.75">
      <c r="A51" s="13" t="s">
        <v>58</v>
      </c>
      <c r="B51" s="36">
        <f>B52+B53+B55+B56+B57+B54</f>
        <v>49049</v>
      </c>
      <c r="C51" s="36">
        <f>C52+C53+C55+C56+C54+C57</f>
        <v>50853</v>
      </c>
      <c r="D51" s="32"/>
      <c r="E51" s="36">
        <f>E52+E53+E54+E55+E56+E57</f>
        <v>54459</v>
      </c>
      <c r="F51" s="36">
        <f t="shared" si="7"/>
        <v>111.02978653999062</v>
      </c>
      <c r="G51" s="27">
        <f t="shared" si="8"/>
        <v>107.0910270780485</v>
      </c>
      <c r="H51" s="7">
        <f t="shared" si="1"/>
        <v>5410</v>
      </c>
      <c r="I51" s="7">
        <f t="shared" si="2"/>
        <v>3606</v>
      </c>
    </row>
    <row r="52" spans="1:9" s="4" customFormat="1" ht="12.75">
      <c r="A52" s="10" t="s">
        <v>30</v>
      </c>
      <c r="B52" s="29">
        <v>0</v>
      </c>
      <c r="C52" s="29">
        <v>0</v>
      </c>
      <c r="D52" s="30"/>
      <c r="E52" s="29">
        <v>0</v>
      </c>
      <c r="F52" s="29"/>
      <c r="G52" s="31"/>
      <c r="H52" s="9">
        <f t="shared" si="1"/>
        <v>0</v>
      </c>
      <c r="I52" s="9">
        <f t="shared" si="2"/>
        <v>0</v>
      </c>
    </row>
    <row r="53" spans="1:9" s="4" customFormat="1" ht="12.75">
      <c r="A53" s="10" t="s">
        <v>31</v>
      </c>
      <c r="B53" s="29">
        <v>0</v>
      </c>
      <c r="C53" s="29">
        <v>0</v>
      </c>
      <c r="D53" s="30"/>
      <c r="E53" s="29">
        <v>0</v>
      </c>
      <c r="F53" s="29"/>
      <c r="G53" s="31"/>
      <c r="H53" s="9">
        <f t="shared" si="1"/>
        <v>0</v>
      </c>
      <c r="I53" s="9">
        <f t="shared" si="2"/>
        <v>0</v>
      </c>
    </row>
    <row r="54" spans="1:9" s="4" customFormat="1" ht="25.5">
      <c r="A54" s="10" t="s">
        <v>0</v>
      </c>
      <c r="B54" s="35">
        <v>0</v>
      </c>
      <c r="C54" s="35">
        <v>0</v>
      </c>
      <c r="D54" s="30"/>
      <c r="E54" s="35">
        <v>0</v>
      </c>
      <c r="F54" s="35">
        <v>0</v>
      </c>
      <c r="G54" s="31"/>
      <c r="H54" s="9">
        <f t="shared" si="1"/>
        <v>0</v>
      </c>
      <c r="I54" s="9">
        <f t="shared" si="2"/>
        <v>0</v>
      </c>
    </row>
    <row r="55" spans="1:9" s="4" customFormat="1" ht="12.75">
      <c r="A55" s="10" t="s">
        <v>32</v>
      </c>
      <c r="B55" s="29">
        <v>0</v>
      </c>
      <c r="C55" s="29">
        <v>0</v>
      </c>
      <c r="D55" s="30"/>
      <c r="E55" s="29">
        <v>0</v>
      </c>
      <c r="F55" s="29"/>
      <c r="G55" s="31"/>
      <c r="H55" s="9">
        <f t="shared" si="1"/>
        <v>0</v>
      </c>
      <c r="I55" s="9">
        <f t="shared" si="2"/>
        <v>0</v>
      </c>
    </row>
    <row r="56" spans="1:9" ht="25.5">
      <c r="A56" s="10" t="s">
        <v>44</v>
      </c>
      <c r="B56" s="29">
        <v>0</v>
      </c>
      <c r="C56" s="29">
        <v>0</v>
      </c>
      <c r="D56" s="30"/>
      <c r="E56" s="29">
        <v>0</v>
      </c>
      <c r="F56" s="29"/>
      <c r="G56" s="31"/>
      <c r="H56" s="9">
        <f t="shared" si="1"/>
        <v>0</v>
      </c>
      <c r="I56" s="9">
        <f t="shared" si="2"/>
        <v>0</v>
      </c>
    </row>
    <row r="57" spans="1:9" ht="25.5">
      <c r="A57" s="10" t="s">
        <v>34</v>
      </c>
      <c r="B57" s="35">
        <v>49049</v>
      </c>
      <c r="C57" s="35">
        <v>50853</v>
      </c>
      <c r="D57" s="30"/>
      <c r="E57" s="35">
        <v>54459</v>
      </c>
      <c r="F57" s="35">
        <f aca="true" t="shared" si="9" ref="F57:F64">E57/B57*100</f>
        <v>111.02978653999062</v>
      </c>
      <c r="G57" s="31">
        <f>E57/C57*100</f>
        <v>107.0910270780485</v>
      </c>
      <c r="H57" s="9">
        <f t="shared" si="1"/>
        <v>5410</v>
      </c>
      <c r="I57" s="9">
        <f t="shared" si="2"/>
        <v>3606</v>
      </c>
    </row>
    <row r="58" spans="1:9" ht="12.75">
      <c r="A58" s="18" t="s">
        <v>11</v>
      </c>
      <c r="B58" s="24">
        <f>B59+B60+B61+B62</f>
        <v>237772.2</v>
      </c>
      <c r="C58" s="24">
        <f>C59+C60+C61+C62</f>
        <v>261831.4</v>
      </c>
      <c r="D58" s="32"/>
      <c r="E58" s="24">
        <f>E59+E60+E61</f>
        <v>266397.7</v>
      </c>
      <c r="F58" s="24">
        <f t="shared" si="9"/>
        <v>112.03904409346426</v>
      </c>
      <c r="G58" s="27">
        <f>E58/C58*100</f>
        <v>101.74398486965276</v>
      </c>
      <c r="H58" s="7">
        <f t="shared" si="1"/>
        <v>28625.5</v>
      </c>
      <c r="I58" s="7">
        <f t="shared" si="2"/>
        <v>4566.3000000000175</v>
      </c>
    </row>
    <row r="59" spans="1:9" ht="12.75">
      <c r="A59" s="10" t="s">
        <v>22</v>
      </c>
      <c r="B59" s="31">
        <v>16000</v>
      </c>
      <c r="C59" s="31">
        <v>16000</v>
      </c>
      <c r="D59" s="37"/>
      <c r="E59" s="31">
        <v>16000</v>
      </c>
      <c r="F59" s="31">
        <f t="shared" si="9"/>
        <v>100</v>
      </c>
      <c r="G59" s="31">
        <f>E59/C59*100</f>
        <v>100</v>
      </c>
      <c r="H59" s="9">
        <f t="shared" si="1"/>
        <v>0</v>
      </c>
      <c r="I59" s="9">
        <f t="shared" si="2"/>
        <v>0</v>
      </c>
    </row>
    <row r="60" spans="1:9" ht="12.75">
      <c r="A60" s="12" t="s">
        <v>23</v>
      </c>
      <c r="B60" s="29">
        <v>89024.2</v>
      </c>
      <c r="C60" s="29">
        <v>98443.4</v>
      </c>
      <c r="D60" s="30"/>
      <c r="E60" s="29">
        <v>122244.7</v>
      </c>
      <c r="F60" s="29">
        <f t="shared" si="9"/>
        <v>137.31625782652358</v>
      </c>
      <c r="G60" s="29">
        <f>E60/C60*100</f>
        <v>124.17764928882993</v>
      </c>
      <c r="H60" s="9">
        <f t="shared" si="1"/>
        <v>33220.5</v>
      </c>
      <c r="I60" s="9">
        <f t="shared" si="2"/>
        <v>23801.300000000003</v>
      </c>
    </row>
    <row r="61" spans="1:9" ht="12.75">
      <c r="A61" s="10" t="s">
        <v>35</v>
      </c>
      <c r="B61" s="29">
        <v>132748</v>
      </c>
      <c r="C61" s="29">
        <v>147388</v>
      </c>
      <c r="D61" s="30"/>
      <c r="E61" s="29">
        <v>128153</v>
      </c>
      <c r="F61" s="29">
        <f t="shared" si="9"/>
        <v>96.53855425317143</v>
      </c>
      <c r="G61" s="29">
        <f>E61/C61*100</f>
        <v>86.94941243520505</v>
      </c>
      <c r="H61" s="9">
        <f t="shared" si="1"/>
        <v>-4595</v>
      </c>
      <c r="I61" s="9">
        <f t="shared" si="2"/>
        <v>-19235</v>
      </c>
    </row>
    <row r="62" spans="1:9" ht="12.75">
      <c r="A62" s="10" t="s">
        <v>3</v>
      </c>
      <c r="B62" s="29">
        <v>0</v>
      </c>
      <c r="C62" s="29">
        <v>0</v>
      </c>
      <c r="D62" s="30"/>
      <c r="E62" s="29">
        <v>0</v>
      </c>
      <c r="F62" s="29">
        <v>0</v>
      </c>
      <c r="G62" s="29">
        <v>0</v>
      </c>
      <c r="H62" s="9">
        <f t="shared" si="1"/>
        <v>0</v>
      </c>
      <c r="I62" s="9">
        <f t="shared" si="2"/>
        <v>0</v>
      </c>
    </row>
    <row r="63" spans="1:9" ht="12.75">
      <c r="A63" s="18" t="s">
        <v>39</v>
      </c>
      <c r="B63" s="24">
        <f>B64+B65+B67</f>
        <v>154515.7</v>
      </c>
      <c r="C63" s="24">
        <f>C64+C65+C67+C66</f>
        <v>198408.3</v>
      </c>
      <c r="D63" s="30"/>
      <c r="E63" s="24">
        <f>E64+E65+E67</f>
        <v>156265</v>
      </c>
      <c r="F63" s="24">
        <f t="shared" si="9"/>
        <v>101.13211796600604</v>
      </c>
      <c r="G63" s="24">
        <f aca="true" t="shared" si="10" ref="G63:G73">E63/C63*100</f>
        <v>78.759305936294</v>
      </c>
      <c r="H63" s="7">
        <f t="shared" si="1"/>
        <v>1749.2999999999884</v>
      </c>
      <c r="I63" s="7">
        <f t="shared" si="2"/>
        <v>-42143.29999999999</v>
      </c>
    </row>
    <row r="64" spans="1:9" ht="12.75">
      <c r="A64" s="10" t="s">
        <v>39</v>
      </c>
      <c r="B64" s="35">
        <v>154515.7</v>
      </c>
      <c r="C64" s="35">
        <v>197663.3</v>
      </c>
      <c r="D64" s="30"/>
      <c r="E64" s="35">
        <v>156265</v>
      </c>
      <c r="F64" s="29">
        <f t="shared" si="9"/>
        <v>101.13211796600604</v>
      </c>
      <c r="G64" s="29">
        <f t="shared" si="10"/>
        <v>79.05615255841626</v>
      </c>
      <c r="H64" s="9">
        <f t="shared" si="1"/>
        <v>1749.2999999999884</v>
      </c>
      <c r="I64" s="9">
        <f t="shared" si="2"/>
        <v>-41398.29999999999</v>
      </c>
    </row>
    <row r="65" spans="1:9" ht="12.75">
      <c r="A65" s="10" t="s">
        <v>68</v>
      </c>
      <c r="B65" s="35">
        <v>0</v>
      </c>
      <c r="C65" s="35">
        <v>600</v>
      </c>
      <c r="D65" s="30"/>
      <c r="E65" s="35">
        <v>0</v>
      </c>
      <c r="F65" s="29"/>
      <c r="G65" s="29"/>
      <c r="H65" s="9">
        <f t="shared" si="1"/>
        <v>0</v>
      </c>
      <c r="I65" s="9">
        <f t="shared" si="2"/>
        <v>-600</v>
      </c>
    </row>
    <row r="66" spans="1:9" ht="12.75">
      <c r="A66" s="10" t="s">
        <v>78</v>
      </c>
      <c r="B66" s="35">
        <v>0</v>
      </c>
      <c r="C66" s="35">
        <v>145</v>
      </c>
      <c r="D66" s="30"/>
      <c r="E66" s="35">
        <v>0</v>
      </c>
      <c r="F66" s="29"/>
      <c r="G66" s="29"/>
      <c r="H66" s="9">
        <f t="shared" si="1"/>
        <v>0</v>
      </c>
      <c r="I66" s="9">
        <f t="shared" si="2"/>
        <v>-145</v>
      </c>
    </row>
    <row r="67" spans="1:9" ht="25.5">
      <c r="A67" s="10" t="s">
        <v>69</v>
      </c>
      <c r="B67" s="35">
        <v>0</v>
      </c>
      <c r="C67" s="35">
        <v>0</v>
      </c>
      <c r="D67" s="30">
        <v>0</v>
      </c>
      <c r="E67" s="35">
        <v>0</v>
      </c>
      <c r="F67" s="29"/>
      <c r="G67" s="29"/>
      <c r="H67" s="9">
        <f t="shared" si="1"/>
        <v>0</v>
      </c>
      <c r="I67" s="9">
        <f t="shared" si="2"/>
        <v>0</v>
      </c>
    </row>
    <row r="68" spans="1:9" ht="12.75">
      <c r="A68" s="18" t="s">
        <v>56</v>
      </c>
      <c r="B68" s="24">
        <f>B69+B70+B71</f>
        <v>30801.3</v>
      </c>
      <c r="C68" s="24">
        <f>C69+C70+C71</f>
        <v>49251.6</v>
      </c>
      <c r="D68" s="30"/>
      <c r="E68" s="24">
        <f>E69+E70+E71</f>
        <v>30800</v>
      </c>
      <c r="F68" s="24">
        <f>E68/B68*100</f>
        <v>99.99577939892148</v>
      </c>
      <c r="G68" s="24">
        <f t="shared" si="10"/>
        <v>62.53603943831266</v>
      </c>
      <c r="H68" s="7">
        <f t="shared" si="1"/>
        <v>-1.2999999999992724</v>
      </c>
      <c r="I68" s="7">
        <f t="shared" si="2"/>
        <v>-18451.6</v>
      </c>
    </row>
    <row r="69" spans="1:9" ht="12.75">
      <c r="A69" s="10" t="s">
        <v>9</v>
      </c>
      <c r="B69" s="29">
        <v>16000</v>
      </c>
      <c r="C69" s="35">
        <v>30624.1</v>
      </c>
      <c r="D69" s="30"/>
      <c r="E69" s="29">
        <v>16000</v>
      </c>
      <c r="F69" s="29">
        <f>E69/B69*100</f>
        <v>100</v>
      </c>
      <c r="G69" s="29">
        <f t="shared" si="10"/>
        <v>52.246433364572354</v>
      </c>
      <c r="H69" s="9">
        <f t="shared" si="1"/>
        <v>0</v>
      </c>
      <c r="I69" s="9">
        <f t="shared" si="2"/>
        <v>-14624.099999999999</v>
      </c>
    </row>
    <row r="70" spans="1:9" ht="12.75">
      <c r="A70" s="10" t="s">
        <v>10</v>
      </c>
      <c r="B70" s="29">
        <v>13401.3</v>
      </c>
      <c r="C70" s="35">
        <v>17427.5</v>
      </c>
      <c r="D70" s="30"/>
      <c r="E70" s="29">
        <v>13000</v>
      </c>
      <c r="F70" s="29">
        <f>E70/B70*100</f>
        <v>97.00551439039496</v>
      </c>
      <c r="G70" s="29">
        <f t="shared" si="10"/>
        <v>74.59474967723425</v>
      </c>
      <c r="H70" s="9">
        <f t="shared" si="1"/>
        <v>-401.2999999999993</v>
      </c>
      <c r="I70" s="9">
        <f t="shared" si="2"/>
        <v>-4427.5</v>
      </c>
    </row>
    <row r="71" spans="1:9" ht="25.5">
      <c r="A71" s="10" t="s">
        <v>65</v>
      </c>
      <c r="B71" s="29">
        <v>1400</v>
      </c>
      <c r="C71" s="35">
        <v>1200</v>
      </c>
      <c r="D71" s="30"/>
      <c r="E71" s="29">
        <v>1800</v>
      </c>
      <c r="F71" s="29">
        <v>0</v>
      </c>
      <c r="G71" s="29">
        <f t="shared" si="10"/>
        <v>150</v>
      </c>
      <c r="H71" s="9">
        <f t="shared" si="1"/>
        <v>400</v>
      </c>
      <c r="I71" s="9">
        <f t="shared" si="2"/>
        <v>600</v>
      </c>
    </row>
    <row r="72" spans="1:9" ht="25.5">
      <c r="A72" s="13" t="s">
        <v>14</v>
      </c>
      <c r="B72" s="24">
        <f>B73</f>
        <v>36177</v>
      </c>
      <c r="C72" s="24">
        <f>C73</f>
        <v>21177</v>
      </c>
      <c r="D72" s="30"/>
      <c r="E72" s="24">
        <f>E73</f>
        <v>40910</v>
      </c>
      <c r="F72" s="24">
        <f>E72/B72*100</f>
        <v>113.08289797385078</v>
      </c>
      <c r="G72" s="24">
        <f t="shared" si="10"/>
        <v>193.18128157907165</v>
      </c>
      <c r="H72" s="7">
        <f t="shared" si="1"/>
        <v>4733</v>
      </c>
      <c r="I72" s="7">
        <f t="shared" si="2"/>
        <v>19733</v>
      </c>
    </row>
    <row r="73" spans="1:9" ht="12.75">
      <c r="A73" s="10" t="s">
        <v>55</v>
      </c>
      <c r="B73" s="29">
        <v>36177</v>
      </c>
      <c r="C73" s="29">
        <v>21177</v>
      </c>
      <c r="D73" s="30"/>
      <c r="E73" s="29">
        <v>40910</v>
      </c>
      <c r="F73" s="29">
        <f>E73/B73*100</f>
        <v>113.08289797385078</v>
      </c>
      <c r="G73" s="29">
        <f t="shared" si="10"/>
        <v>193.18128157907165</v>
      </c>
      <c r="H73" s="9">
        <f t="shared" si="1"/>
        <v>4733</v>
      </c>
      <c r="I73" s="9">
        <f t="shared" si="2"/>
        <v>19733</v>
      </c>
    </row>
    <row r="74" spans="1:9" ht="12.75">
      <c r="A74" s="13" t="s">
        <v>1</v>
      </c>
      <c r="B74" s="24">
        <f>B75</f>
        <v>0</v>
      </c>
      <c r="C74" s="24">
        <f>C75</f>
        <v>0</v>
      </c>
      <c r="D74" s="32"/>
      <c r="E74" s="24">
        <f>E75</f>
        <v>0</v>
      </c>
      <c r="F74" s="24">
        <v>0</v>
      </c>
      <c r="G74" s="27">
        <v>0</v>
      </c>
      <c r="H74" s="7">
        <f t="shared" si="1"/>
        <v>0</v>
      </c>
      <c r="I74" s="7">
        <f t="shared" si="2"/>
        <v>0</v>
      </c>
    </row>
    <row r="75" spans="1:9" ht="25.5">
      <c r="A75" s="10" t="s">
        <v>64</v>
      </c>
      <c r="B75" s="29">
        <v>0</v>
      </c>
      <c r="C75" s="29">
        <v>0</v>
      </c>
      <c r="D75" s="30"/>
      <c r="E75" s="29">
        <v>0</v>
      </c>
      <c r="F75" s="29">
        <v>0</v>
      </c>
      <c r="G75" s="29">
        <v>0</v>
      </c>
      <c r="H75" s="9">
        <f t="shared" si="1"/>
        <v>0</v>
      </c>
      <c r="I75" s="9">
        <f t="shared" si="2"/>
        <v>0</v>
      </c>
    </row>
    <row r="76" spans="1:9" ht="12.75">
      <c r="A76" s="13"/>
      <c r="B76" s="24">
        <f>B12+B22+B24+B27+B33+B38+B41+B48+B51+B58+B74+B72+B68+B63</f>
        <v>6276735.1</v>
      </c>
      <c r="C76" s="24">
        <v>7835357.7</v>
      </c>
      <c r="D76" s="32"/>
      <c r="E76" s="24">
        <v>6850377.9</v>
      </c>
      <c r="F76" s="24">
        <f>E76/B76*100</f>
        <v>109.13919085098878</v>
      </c>
      <c r="G76" s="27">
        <f>E76/C76*100</f>
        <v>87.4290384981403</v>
      </c>
      <c r="H76" s="7">
        <f t="shared" si="1"/>
        <v>573642.8000000007</v>
      </c>
      <c r="I76" s="7">
        <f t="shared" si="2"/>
        <v>-984979.7999999998</v>
      </c>
    </row>
  </sheetData>
  <mergeCells count="6">
    <mergeCell ref="A6:G6"/>
    <mergeCell ref="H9:I9"/>
    <mergeCell ref="A7:C7"/>
    <mergeCell ref="B9:C9"/>
    <mergeCell ref="A9:A10"/>
    <mergeCell ref="F9:G9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2018-12-06T13:30:28Z</cp:lastPrinted>
  <dcterms:created xsi:type="dcterms:W3CDTF">2003-07-23T10:25:27Z</dcterms:created>
  <dcterms:modified xsi:type="dcterms:W3CDTF">2018-12-06T13:31:13Z</dcterms:modified>
  <cp:category/>
  <cp:version/>
  <cp:contentType/>
  <cp:contentStatus/>
</cp:coreProperties>
</file>