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19416" windowHeight="9156" activeTab="0"/>
  </bookViews>
  <sheets>
    <sheet name="Лист1" sheetId="1" r:id="rId1"/>
  </sheets>
  <definedNames>
    <definedName name="_xlnm.Print_Area" localSheetId="0">'Лист1'!$A$1:$I$37</definedName>
  </definedNames>
  <calcPr fullCalcOnLoad="1"/>
</workbook>
</file>

<file path=xl/sharedStrings.xml><?xml version="1.0" encoding="utf-8"?>
<sst xmlns="http://schemas.openxmlformats.org/spreadsheetml/2006/main" count="64" uniqueCount="44">
  <si>
    <t>тыс. руб.</t>
  </si>
  <si>
    <t xml:space="preserve">Назначение по разделам бюджета </t>
  </si>
  <si>
    <t>Источник финансирования</t>
  </si>
  <si>
    <t>Плановые показатели</t>
  </si>
  <si>
    <t>Поступило</t>
  </si>
  <si>
    <t>Использовано</t>
  </si>
  <si>
    <t>% исполнения</t>
  </si>
  <si>
    <t>ИНФОРМАЦИЯ</t>
  </si>
  <si>
    <t>Всего</t>
  </si>
  <si>
    <t>иные межбюджетные трансферты</t>
  </si>
  <si>
    <t>Национальная экономика</t>
  </si>
  <si>
    <t>Мероприятия по переселению граждан из аварийного жилищного фонда  за счет средств бюджета Московской области</t>
  </si>
  <si>
    <t>Жилищно-коммунальное хозяйство</t>
  </si>
  <si>
    <t>Дополнительные мероприятия по развитию жилищно-коммунального хозяйства и социально-культурной сферы  за счет средств бюджета Московской области</t>
  </si>
  <si>
    <t>Культура, кинематография</t>
  </si>
  <si>
    <t>Социальная политика</t>
  </si>
  <si>
    <t>Физическая культура и спорт</t>
  </si>
  <si>
    <t>субсидия</t>
  </si>
  <si>
    <t>Возврат остатков</t>
  </si>
  <si>
    <t>Остаток на 01.01.2018</t>
  </si>
  <si>
    <t xml:space="preserve"> Мероприятия по ремонту подъездов многоквартирных домов за счет средств бюджета Московской области</t>
  </si>
  <si>
    <t>Мероприятия по устройству и капитальному ремонту электросетевого хозяйства, систем наружного освещения и архитектурно-художественного освещения в рамках реализации приоритетного проекта "Светлый город"  за счет средств бюджета Московской области</t>
  </si>
  <si>
    <t>Приобретение техники для нужд благоустройства за счет средств бюджета Московской области</t>
  </si>
  <si>
    <t>Организация и проведение мероприятий по поддержке творческой деятельности театра за счет средств бюджета Московской области, включая средства федерального бюджета</t>
  </si>
  <si>
    <t xml:space="preserve">Мероприятия по обеспечению жильем молодых семей за счет средств бюджета Московской области, включая средства федерального бюджета </t>
  </si>
  <si>
    <t>Мероприятия по улучшению жилищных условий семей, имеющих семь и более детей за счет средств бюджета Московской области</t>
  </si>
  <si>
    <t>Расходы на повышение заработной платы работникам муниципальных учреждений в сфере культуры  с 01 сентября 2017 года за счет средств бюджета Московской области</t>
  </si>
  <si>
    <t>3.1.</t>
  </si>
  <si>
    <t>8=3-3.1.+5-6</t>
  </si>
  <si>
    <t>Приложение № 4 к заключению Контрольно-счетной комиссии по отчету об исполнении бюджета за 2018 год</t>
  </si>
  <si>
    <t>об использовании субвенций, субсидий, межбюджетных трансфертов, полученных ихз бюджетов других уровней в 2018 году</t>
  </si>
  <si>
    <t>2018 год</t>
  </si>
  <si>
    <t>Остаток на 01.01.2019</t>
  </si>
  <si>
    <t>Мероприятия по капитальному ремонту и ремонту автомобильных дорог общего пользования местного значения,  в том числе замене и установке остановочных павильонов за счет средств бюджета Московской области</t>
  </si>
  <si>
    <t>Мероприятия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за счет средств бюджета Московской области</t>
  </si>
  <si>
    <t>Предоставление доступа к электронным сервисам цифровой инфраструктуры в сфере жилищно-коммунального хозяйства за счет средств бюджета Московской области</t>
  </si>
  <si>
    <t xml:space="preserve"> Создание условий для развития малого и среднего предпринимательства на территории городского поселения на реализацию мероприятий государственной программы Московской области на цели создания коворкинг-центра за счет средств бюджета Московской области</t>
  </si>
  <si>
    <t>Приобретение объектов коммунальной инфраструктуры за счет средств бюджета Московской области</t>
  </si>
  <si>
    <t xml:space="preserve"> Капитальный ремонт, приобретение, монтаж и ввод в эксплуатацию объектов водоснабжения за счет средств бюджета Московской области </t>
  </si>
  <si>
    <t xml:space="preserve"> Мероприятия по комплексному благоустройству территорий муниципальных образований Московской области за счет средств бюджета Московской области</t>
  </si>
  <si>
    <t xml:space="preserve">Проведение мероприятий по комплексной борьбе с борщевиком за счет средств бюджета Московской области </t>
  </si>
  <si>
    <t>Мероприятия по ремонту асфальтового покрытия дворовых территорий многоквартирных домов городского поселения и проездов к ним за счет средств бюджета Московской области, включая средства федерального бюджета</t>
  </si>
  <si>
    <t>Реализация отдельных мероприятий муниципальной программы за счет средств бюджета Московской области</t>
  </si>
  <si>
    <t xml:space="preserve">иные межбюджетные трансферты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</si>
</sst>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30" borderId="8" applyNumberFormat="0" applyFont="0" applyAlignment="0" applyProtection="0"/>
    <xf numFmtId="9" fontId="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4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72" fontId="6" fillId="0" borderId="11" xfId="0" applyNumberFormat="1" applyFont="1" applyFill="1" applyBorder="1" applyAlignment="1">
      <alignment/>
    </xf>
    <xf numFmtId="172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" fontId="0" fillId="0" borderId="0" xfId="0" applyNumberFormat="1" applyFill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/>
    </xf>
    <xf numFmtId="172" fontId="8" fillId="0" borderId="11" xfId="0" applyNumberFormat="1" applyFont="1" applyFill="1" applyBorder="1" applyAlignment="1">
      <alignment horizontal="right"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right" vertical="center"/>
    </xf>
    <xf numFmtId="172" fontId="9" fillId="0" borderId="11" xfId="0" applyNumberFormat="1" applyFont="1" applyFill="1" applyBorder="1" applyAlignment="1">
      <alignment horizontal="right" vertical="center"/>
    </xf>
    <xf numFmtId="172" fontId="3" fillId="0" borderId="11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/>
    </xf>
    <xf numFmtId="172" fontId="44" fillId="0" borderId="11" xfId="0" applyNumberFormat="1" applyFont="1" applyFill="1" applyBorder="1" applyAlignment="1">
      <alignment horizontal="right" vertical="center"/>
    </xf>
    <xf numFmtId="172" fontId="44" fillId="0" borderId="11" xfId="0" applyNumberFormat="1" applyFont="1" applyFill="1" applyBorder="1" applyAlignment="1">
      <alignment vertical="center"/>
    </xf>
    <xf numFmtId="172" fontId="8" fillId="32" borderId="11" xfId="0" applyNumberFormat="1" applyFont="1" applyFill="1" applyBorder="1" applyAlignment="1">
      <alignment horizontal="right" vertical="center"/>
    </xf>
    <xf numFmtId="0" fontId="45" fillId="32" borderId="11" xfId="0" applyFont="1" applyFill="1" applyBorder="1" applyAlignment="1">
      <alignment/>
    </xf>
    <xf numFmtId="172" fontId="45" fillId="32" borderId="11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zoomScalePageLayoutView="0" workbookViewId="0" topLeftCell="A16">
      <selection activeCell="F23" sqref="F23"/>
    </sheetView>
  </sheetViews>
  <sheetFormatPr defaultColWidth="9.140625" defaultRowHeight="12"/>
  <cols>
    <col min="1" max="1" width="32.7109375" style="0" customWidth="1"/>
    <col min="2" max="2" width="13.140625" style="0" customWidth="1"/>
    <col min="3" max="4" width="11.140625" style="0" customWidth="1"/>
    <col min="5" max="5" width="12.00390625" style="11" customWidth="1"/>
    <col min="6" max="6" width="12.7109375" style="11" customWidth="1"/>
    <col min="7" max="7" width="12.28125" style="11" customWidth="1"/>
    <col min="8" max="8" width="9.421875" style="0" customWidth="1"/>
    <col min="9" max="9" width="12.00390625" style="0" customWidth="1"/>
    <col min="10" max="10" width="10.8515625" style="0" customWidth="1"/>
  </cols>
  <sheetData>
    <row r="1" spans="1:9" ht="27" customHeight="1">
      <c r="A1" s="1"/>
      <c r="B1" s="1"/>
      <c r="C1" s="1"/>
      <c r="D1" s="1"/>
      <c r="E1" s="34" t="s">
        <v>29</v>
      </c>
      <c r="F1" s="34"/>
      <c r="G1" s="34"/>
      <c r="H1" s="34"/>
      <c r="I1" s="34"/>
    </row>
    <row r="2" spans="1:9" ht="12">
      <c r="A2" s="1"/>
      <c r="B2" s="1"/>
      <c r="C2" s="1"/>
      <c r="D2" s="1"/>
      <c r="E2" s="13"/>
      <c r="F2" s="13"/>
      <c r="G2" s="13"/>
      <c r="H2" s="1"/>
      <c r="I2" s="1"/>
    </row>
    <row r="3" spans="1:9" ht="12">
      <c r="A3" s="1"/>
      <c r="B3" s="1"/>
      <c r="C3" s="1"/>
      <c r="D3" s="1"/>
      <c r="E3" s="13"/>
      <c r="F3" s="13"/>
      <c r="G3" s="13"/>
      <c r="H3" s="1"/>
      <c r="I3" s="1"/>
    </row>
    <row r="4" spans="1:9" ht="15">
      <c r="A4" s="37" t="s">
        <v>7</v>
      </c>
      <c r="B4" s="37"/>
      <c r="C4" s="37"/>
      <c r="D4" s="37"/>
      <c r="E4" s="37"/>
      <c r="F4" s="37"/>
      <c r="G4" s="37"/>
      <c r="H4" s="37"/>
      <c r="I4" s="37"/>
    </row>
    <row r="5" spans="1:9" ht="12">
      <c r="A5" s="38" t="s">
        <v>30</v>
      </c>
      <c r="B5" s="38"/>
      <c r="C5" s="38"/>
      <c r="D5" s="38"/>
      <c r="E5" s="38"/>
      <c r="F5" s="38"/>
      <c r="G5" s="38"/>
      <c r="H5" s="38"/>
      <c r="I5" s="38"/>
    </row>
    <row r="6" spans="1:9" ht="12">
      <c r="A6" s="1"/>
      <c r="B6" s="1"/>
      <c r="C6" s="1"/>
      <c r="D6" s="1"/>
      <c r="E6" s="13"/>
      <c r="F6" s="13"/>
      <c r="G6" s="13"/>
      <c r="H6" s="1"/>
      <c r="I6" s="1" t="s">
        <v>0</v>
      </c>
    </row>
    <row r="7" spans="1:9" ht="12">
      <c r="A7" s="35" t="s">
        <v>1</v>
      </c>
      <c r="B7" s="35" t="s">
        <v>2</v>
      </c>
      <c r="C7" s="35" t="s">
        <v>19</v>
      </c>
      <c r="D7" s="39" t="s">
        <v>31</v>
      </c>
      <c r="E7" s="40"/>
      <c r="F7" s="40"/>
      <c r="G7" s="40"/>
      <c r="H7" s="41"/>
      <c r="I7" s="35" t="s">
        <v>32</v>
      </c>
    </row>
    <row r="8" spans="1:9" ht="33" customHeight="1">
      <c r="A8" s="36"/>
      <c r="B8" s="36"/>
      <c r="C8" s="36"/>
      <c r="D8" s="2" t="s">
        <v>18</v>
      </c>
      <c r="E8" s="14" t="s">
        <v>3</v>
      </c>
      <c r="F8" s="14" t="s">
        <v>4</v>
      </c>
      <c r="G8" s="14" t="s">
        <v>5</v>
      </c>
      <c r="H8" s="2" t="s">
        <v>6</v>
      </c>
      <c r="I8" s="36"/>
    </row>
    <row r="9" spans="1:9" ht="18.75" customHeight="1">
      <c r="A9" s="14">
        <v>1</v>
      </c>
      <c r="B9" s="14">
        <v>2</v>
      </c>
      <c r="C9" s="14">
        <v>3</v>
      </c>
      <c r="D9" s="14" t="s">
        <v>27</v>
      </c>
      <c r="E9" s="15">
        <v>4</v>
      </c>
      <c r="F9" s="15">
        <v>5</v>
      </c>
      <c r="G9" s="15">
        <v>6</v>
      </c>
      <c r="H9" s="15">
        <v>7</v>
      </c>
      <c r="I9" s="14" t="s">
        <v>28</v>
      </c>
    </row>
    <row r="10" spans="1:10" ht="17.25">
      <c r="A10" s="7" t="s">
        <v>8</v>
      </c>
      <c r="B10" s="8"/>
      <c r="C10" s="9">
        <f>C11+C16+C28+C32+C35</f>
        <v>84830.5</v>
      </c>
      <c r="D10" s="9">
        <f>D11+D16+D28+D32+D35</f>
        <v>84830.5</v>
      </c>
      <c r="E10" s="9">
        <f>E11+E16+E28+E32+E35</f>
        <v>623521.9</v>
      </c>
      <c r="F10" s="9">
        <f>F11+F16+F28+F32+F35</f>
        <v>583185</v>
      </c>
      <c r="G10" s="9">
        <f>G11+G16+G28+G32+G35</f>
        <v>509797.1</v>
      </c>
      <c r="H10" s="6">
        <f aca="true" t="shared" si="0" ref="H10:H16">G10*100/E10</f>
        <v>81.76089725156406</v>
      </c>
      <c r="I10" s="10">
        <f>C10-D10+F10-G10</f>
        <v>73387.90000000002</v>
      </c>
      <c r="J10" s="5"/>
    </row>
    <row r="11" spans="1:9" ht="15">
      <c r="A11" s="17" t="s">
        <v>10</v>
      </c>
      <c r="B11" s="18"/>
      <c r="C11" s="22">
        <f>SUM(C12:C15)</f>
        <v>0</v>
      </c>
      <c r="D11" s="22">
        <f>SUM(D12:D15)</f>
        <v>0</v>
      </c>
      <c r="E11" s="22">
        <f>SUM(E12:E15)</f>
        <v>89783</v>
      </c>
      <c r="F11" s="22">
        <f>SUM(F12:F15)</f>
        <v>77728.5</v>
      </c>
      <c r="G11" s="22">
        <f>SUM(G12:G15)</f>
        <v>77728.5</v>
      </c>
      <c r="H11" s="23">
        <f t="shared" si="0"/>
        <v>86.57373890380138</v>
      </c>
      <c r="I11" s="24">
        <f aca="true" t="shared" si="1" ref="I11:I36">C11-D11+F11-G11</f>
        <v>0</v>
      </c>
    </row>
    <row r="12" spans="1:11" ht="84">
      <c r="A12" s="3" t="s">
        <v>33</v>
      </c>
      <c r="B12" s="4" t="s">
        <v>17</v>
      </c>
      <c r="C12" s="25">
        <v>0</v>
      </c>
      <c r="D12" s="25">
        <v>0</v>
      </c>
      <c r="E12" s="25">
        <v>8308</v>
      </c>
      <c r="F12" s="26">
        <v>7832.3</v>
      </c>
      <c r="G12" s="26">
        <v>7832.3</v>
      </c>
      <c r="H12" s="27">
        <f t="shared" si="0"/>
        <v>94.2741935483871</v>
      </c>
      <c r="I12" s="28">
        <f t="shared" si="1"/>
        <v>0</v>
      </c>
      <c r="J12" s="12"/>
      <c r="K12" s="5"/>
    </row>
    <row r="13" spans="1:10" ht="96">
      <c r="A13" s="3" t="s">
        <v>34</v>
      </c>
      <c r="B13" s="4" t="s">
        <v>17</v>
      </c>
      <c r="C13" s="25">
        <v>0</v>
      </c>
      <c r="D13" s="25">
        <v>0</v>
      </c>
      <c r="E13" s="25">
        <v>73604</v>
      </c>
      <c r="F13" s="26">
        <v>62396.2</v>
      </c>
      <c r="G13" s="26">
        <v>62396.2</v>
      </c>
      <c r="H13" s="27">
        <f t="shared" si="0"/>
        <v>84.77283843269387</v>
      </c>
      <c r="I13" s="28">
        <f t="shared" si="1"/>
        <v>0</v>
      </c>
      <c r="J13" s="11"/>
    </row>
    <row r="14" spans="1:9" ht="60">
      <c r="A14" s="3" t="s">
        <v>35</v>
      </c>
      <c r="B14" s="4" t="s">
        <v>17</v>
      </c>
      <c r="C14" s="25">
        <v>0</v>
      </c>
      <c r="D14" s="25">
        <v>0</v>
      </c>
      <c r="E14" s="25">
        <v>371</v>
      </c>
      <c r="F14" s="26">
        <v>0</v>
      </c>
      <c r="G14" s="26">
        <v>0</v>
      </c>
      <c r="H14" s="27">
        <f t="shared" si="0"/>
        <v>0</v>
      </c>
      <c r="I14" s="28">
        <f t="shared" si="1"/>
        <v>0</v>
      </c>
    </row>
    <row r="15" spans="1:9" ht="96">
      <c r="A15" s="3" t="s">
        <v>36</v>
      </c>
      <c r="B15" s="4" t="s">
        <v>17</v>
      </c>
      <c r="C15" s="25">
        <v>0</v>
      </c>
      <c r="D15" s="25">
        <v>0</v>
      </c>
      <c r="E15" s="25">
        <v>7500</v>
      </c>
      <c r="F15" s="26">
        <v>7500</v>
      </c>
      <c r="G15" s="26">
        <v>7500</v>
      </c>
      <c r="H15" s="27">
        <f>G15*100/E15</f>
        <v>100</v>
      </c>
      <c r="I15" s="28">
        <f>C15-D15+F15-G15</f>
        <v>0</v>
      </c>
    </row>
    <row r="16" spans="1:10" ht="30" customHeight="1">
      <c r="A16" s="16" t="s">
        <v>12</v>
      </c>
      <c r="B16" s="4"/>
      <c r="C16" s="22">
        <f>SUM(C17:C27)</f>
        <v>84830.5</v>
      </c>
      <c r="D16" s="22">
        <f>SUM(D17:D27)</f>
        <v>84830.5</v>
      </c>
      <c r="E16" s="22">
        <f>SUM(E17:E27)</f>
        <v>491073.6</v>
      </c>
      <c r="F16" s="22">
        <f>SUM(F17:F27)</f>
        <v>462896.3</v>
      </c>
      <c r="G16" s="22">
        <f>SUM(G17:G27)</f>
        <v>389508.89999999997</v>
      </c>
      <c r="H16" s="23">
        <f t="shared" si="0"/>
        <v>79.31782527099807</v>
      </c>
      <c r="I16" s="24">
        <f>C16-D16+F16-G16</f>
        <v>73387.40000000002</v>
      </c>
      <c r="J16" s="5"/>
    </row>
    <row r="17" spans="1:10" ht="48">
      <c r="A17" s="3" t="s">
        <v>11</v>
      </c>
      <c r="B17" s="4" t="s">
        <v>17</v>
      </c>
      <c r="C17" s="25">
        <v>46982.7</v>
      </c>
      <c r="D17" s="25">
        <v>46982.7</v>
      </c>
      <c r="E17" s="25">
        <v>189419.2</v>
      </c>
      <c r="F17" s="26">
        <f>46611.3+129783.3</f>
        <v>176394.6</v>
      </c>
      <c r="G17" s="26">
        <f>20056.1+87277.7</f>
        <v>107333.79999999999</v>
      </c>
      <c r="H17" s="27">
        <f>G17*100/E17</f>
        <v>56.664688690481206</v>
      </c>
      <c r="I17" s="28">
        <f>C17-D17+F17-G17</f>
        <v>69060.80000000002</v>
      </c>
      <c r="J17" s="5"/>
    </row>
    <row r="18" spans="1:10" ht="36">
      <c r="A18" s="3" t="s">
        <v>37</v>
      </c>
      <c r="B18" s="4" t="s">
        <v>17</v>
      </c>
      <c r="C18" s="29">
        <v>0</v>
      </c>
      <c r="D18" s="29">
        <v>0</v>
      </c>
      <c r="E18" s="29">
        <v>50050</v>
      </c>
      <c r="F18" s="26">
        <v>42408.6</v>
      </c>
      <c r="G18" s="26">
        <v>42408.6</v>
      </c>
      <c r="H18" s="30">
        <v>0</v>
      </c>
      <c r="I18" s="28">
        <f t="shared" si="1"/>
        <v>0</v>
      </c>
      <c r="J18" s="5"/>
    </row>
    <row r="19" spans="1:13" ht="36">
      <c r="A19" s="3" t="s">
        <v>20</v>
      </c>
      <c r="B19" s="4" t="s">
        <v>17</v>
      </c>
      <c r="C19" s="25">
        <v>3183.5</v>
      </c>
      <c r="D19" s="25">
        <v>3183.5</v>
      </c>
      <c r="E19" s="25">
        <v>25296.6</v>
      </c>
      <c r="F19" s="26">
        <f>15844.8+3101.6</f>
        <v>18946.399999999998</v>
      </c>
      <c r="G19" s="26">
        <v>14620.8</v>
      </c>
      <c r="H19" s="27">
        <f aca="true" t="shared" si="2" ref="H19:H25">G19*100/E19</f>
        <v>57.79749057185551</v>
      </c>
      <c r="I19" s="28">
        <f>F19-G19</f>
        <v>4325.5999999999985</v>
      </c>
      <c r="J19" s="5"/>
      <c r="K19" s="5"/>
      <c r="L19" s="5"/>
      <c r="M19" s="5"/>
    </row>
    <row r="20" spans="1:9" ht="48">
      <c r="A20" s="3" t="s">
        <v>38</v>
      </c>
      <c r="B20" s="4" t="s">
        <v>17</v>
      </c>
      <c r="C20" s="25">
        <v>0</v>
      </c>
      <c r="D20" s="25">
        <v>0</v>
      </c>
      <c r="E20" s="25">
        <v>46132.3</v>
      </c>
      <c r="F20" s="26">
        <v>45384.4</v>
      </c>
      <c r="G20" s="26">
        <v>45384.4</v>
      </c>
      <c r="H20" s="27">
        <f t="shared" si="2"/>
        <v>98.37879316660994</v>
      </c>
      <c r="I20" s="28">
        <f t="shared" si="1"/>
        <v>0</v>
      </c>
    </row>
    <row r="21" spans="1:9" ht="60">
      <c r="A21" s="3" t="s">
        <v>39</v>
      </c>
      <c r="B21" s="4" t="s">
        <v>17</v>
      </c>
      <c r="C21" s="25">
        <v>0</v>
      </c>
      <c r="D21" s="25">
        <v>0</v>
      </c>
      <c r="E21" s="25">
        <v>78</v>
      </c>
      <c r="F21" s="26">
        <v>0</v>
      </c>
      <c r="G21" s="26">
        <v>0</v>
      </c>
      <c r="H21" s="27">
        <f t="shared" si="2"/>
        <v>0</v>
      </c>
      <c r="I21" s="28">
        <f t="shared" si="1"/>
        <v>0</v>
      </c>
    </row>
    <row r="22" spans="1:9" ht="96">
      <c r="A22" s="3" t="s">
        <v>21</v>
      </c>
      <c r="B22" s="4" t="s">
        <v>17</v>
      </c>
      <c r="C22" s="25">
        <v>34664.3</v>
      </c>
      <c r="D22" s="25">
        <v>34664.3</v>
      </c>
      <c r="E22" s="25">
        <v>48013.1</v>
      </c>
      <c r="F22" s="26">
        <f>34664.3+13330</f>
        <v>47994.3</v>
      </c>
      <c r="G22" s="26">
        <f>34664.3+13330</f>
        <v>47994.3</v>
      </c>
      <c r="H22" s="27">
        <f t="shared" si="2"/>
        <v>99.96084401965297</v>
      </c>
      <c r="I22" s="28">
        <f>F22-G22</f>
        <v>0</v>
      </c>
    </row>
    <row r="23" spans="1:9" ht="36">
      <c r="A23" s="3" t="s">
        <v>22</v>
      </c>
      <c r="B23" s="4" t="s">
        <v>17</v>
      </c>
      <c r="C23" s="25">
        <v>0</v>
      </c>
      <c r="D23" s="25">
        <v>0</v>
      </c>
      <c r="E23" s="25">
        <v>11600.2</v>
      </c>
      <c r="F23" s="25">
        <v>11600.2</v>
      </c>
      <c r="G23" s="25">
        <v>11600.2</v>
      </c>
      <c r="H23" s="27">
        <f t="shared" si="2"/>
        <v>100</v>
      </c>
      <c r="I23" s="28">
        <f t="shared" si="1"/>
        <v>0</v>
      </c>
    </row>
    <row r="24" spans="1:9" ht="48">
      <c r="A24" s="3" t="s">
        <v>40</v>
      </c>
      <c r="B24" s="4" t="s">
        <v>17</v>
      </c>
      <c r="C24" s="25">
        <v>0</v>
      </c>
      <c r="D24" s="25">
        <v>0</v>
      </c>
      <c r="E24" s="25">
        <v>632</v>
      </c>
      <c r="F24" s="26">
        <v>315.6</v>
      </c>
      <c r="G24" s="26">
        <v>315.6</v>
      </c>
      <c r="H24" s="27">
        <f t="shared" si="2"/>
        <v>49.9367088607595</v>
      </c>
      <c r="I24" s="28">
        <f>C24-D24+F24-G24</f>
        <v>0</v>
      </c>
    </row>
    <row r="25" spans="1:9" ht="84">
      <c r="A25" s="3" t="s">
        <v>41</v>
      </c>
      <c r="B25" s="4" t="s">
        <v>17</v>
      </c>
      <c r="C25" s="25">
        <v>0</v>
      </c>
      <c r="D25" s="25">
        <v>0</v>
      </c>
      <c r="E25" s="25">
        <v>15052.2</v>
      </c>
      <c r="F25" s="26">
        <v>15052.2</v>
      </c>
      <c r="G25" s="26">
        <v>15052.2</v>
      </c>
      <c r="H25" s="27">
        <f t="shared" si="2"/>
        <v>100</v>
      </c>
      <c r="I25" s="28">
        <f>C25-D25+F25-G25</f>
        <v>0</v>
      </c>
    </row>
    <row r="26" spans="1:9" ht="36">
      <c r="A26" s="3" t="s">
        <v>42</v>
      </c>
      <c r="B26" s="4" t="s">
        <v>43</v>
      </c>
      <c r="C26" s="25">
        <v>0</v>
      </c>
      <c r="D26" s="25">
        <v>0</v>
      </c>
      <c r="E26" s="25">
        <v>104000</v>
      </c>
      <c r="F26" s="26">
        <v>104000</v>
      </c>
      <c r="G26" s="26">
        <v>104000</v>
      </c>
      <c r="H26" s="27">
        <f>G26*100/E26</f>
        <v>100</v>
      </c>
      <c r="I26" s="28">
        <f>C26-D26+F26-G26</f>
        <v>0</v>
      </c>
    </row>
    <row r="27" spans="1:9" ht="60">
      <c r="A27" s="3" t="s">
        <v>13</v>
      </c>
      <c r="B27" s="4" t="s">
        <v>9</v>
      </c>
      <c r="C27" s="25">
        <v>0</v>
      </c>
      <c r="D27" s="25">
        <v>0</v>
      </c>
      <c r="E27" s="25">
        <v>800</v>
      </c>
      <c r="F27" s="25">
        <v>800</v>
      </c>
      <c r="G27" s="25">
        <v>799</v>
      </c>
      <c r="H27" s="27">
        <f>G27*100/E27</f>
        <v>99.875</v>
      </c>
      <c r="I27" s="28">
        <f>C27-D27+F27-G27</f>
        <v>1</v>
      </c>
    </row>
    <row r="28" spans="1:9" s="11" customFormat="1" ht="15">
      <c r="A28" s="16" t="s">
        <v>14</v>
      </c>
      <c r="B28" s="4"/>
      <c r="C28" s="22">
        <f>SUM(C29:C31)</f>
        <v>0</v>
      </c>
      <c r="D28" s="22">
        <f>SUM(D29:D31)</f>
        <v>0</v>
      </c>
      <c r="E28" s="22">
        <f>SUM(E29:E31)</f>
        <v>23718</v>
      </c>
      <c r="F28" s="22">
        <f>SUM(F29:F31)</f>
        <v>23684</v>
      </c>
      <c r="G28" s="22">
        <f>SUM(G29:G31)</f>
        <v>23684</v>
      </c>
      <c r="H28" s="22">
        <f>H29</f>
        <v>96.9090909090909</v>
      </c>
      <c r="I28" s="24">
        <f t="shared" si="1"/>
        <v>0</v>
      </c>
    </row>
    <row r="29" spans="1:9" s="11" customFormat="1" ht="60">
      <c r="A29" s="3" t="s">
        <v>13</v>
      </c>
      <c r="B29" s="4" t="s">
        <v>9</v>
      </c>
      <c r="C29" s="25">
        <v>0</v>
      </c>
      <c r="D29" s="25">
        <v>0</v>
      </c>
      <c r="E29" s="25">
        <v>1100</v>
      </c>
      <c r="F29" s="26">
        <f>100+466+500</f>
        <v>1066</v>
      </c>
      <c r="G29" s="26">
        <f>966+100</f>
        <v>1066</v>
      </c>
      <c r="H29" s="27">
        <f>G29*100/E29</f>
        <v>96.9090909090909</v>
      </c>
      <c r="I29" s="28">
        <f t="shared" si="1"/>
        <v>0</v>
      </c>
    </row>
    <row r="30" spans="1:9" ht="60">
      <c r="A30" s="3" t="s">
        <v>26</v>
      </c>
      <c r="B30" s="4" t="s">
        <v>17</v>
      </c>
      <c r="C30" s="25">
        <v>0</v>
      </c>
      <c r="D30" s="25">
        <v>0</v>
      </c>
      <c r="E30" s="25">
        <v>16656</v>
      </c>
      <c r="F30" s="26">
        <v>16656</v>
      </c>
      <c r="G30" s="26">
        <v>16656</v>
      </c>
      <c r="H30" s="27">
        <f aca="true" t="shared" si="3" ref="H30:H37">G30*100/E30</f>
        <v>100</v>
      </c>
      <c r="I30" s="28">
        <f t="shared" si="1"/>
        <v>0</v>
      </c>
    </row>
    <row r="31" spans="1:9" ht="60">
      <c r="A31" s="3" t="s">
        <v>23</v>
      </c>
      <c r="B31" s="4" t="s">
        <v>17</v>
      </c>
      <c r="C31" s="25">
        <v>0</v>
      </c>
      <c r="D31" s="25">
        <v>0</v>
      </c>
      <c r="E31" s="25">
        <v>5962</v>
      </c>
      <c r="F31" s="26">
        <v>5962</v>
      </c>
      <c r="G31" s="26">
        <v>5962</v>
      </c>
      <c r="H31" s="27">
        <f t="shared" si="3"/>
        <v>100</v>
      </c>
      <c r="I31" s="28">
        <f t="shared" si="1"/>
        <v>0</v>
      </c>
    </row>
    <row r="32" spans="1:9" ht="15">
      <c r="A32" s="16" t="s">
        <v>15</v>
      </c>
      <c r="B32" s="4"/>
      <c r="C32" s="22">
        <f>SUM(C33:C34)</f>
        <v>0</v>
      </c>
      <c r="D32" s="22">
        <f>SUM(D33:D34)</f>
        <v>0</v>
      </c>
      <c r="E32" s="22">
        <f>SUM(E33:E34)</f>
        <v>17817.3</v>
      </c>
      <c r="F32" s="22">
        <f>SUM(F33:F34)</f>
        <v>17816.2</v>
      </c>
      <c r="G32" s="22">
        <f>SUM(G33:G34)</f>
        <v>17816.2</v>
      </c>
      <c r="H32" s="23">
        <f t="shared" si="3"/>
        <v>99.99382622507339</v>
      </c>
      <c r="I32" s="24">
        <f t="shared" si="1"/>
        <v>0</v>
      </c>
    </row>
    <row r="33" spans="1:9" ht="60">
      <c r="A33" s="3" t="s">
        <v>24</v>
      </c>
      <c r="B33" s="4" t="s">
        <v>17</v>
      </c>
      <c r="C33" s="25">
        <v>0</v>
      </c>
      <c r="D33" s="25">
        <v>0</v>
      </c>
      <c r="E33" s="25">
        <v>11827.3</v>
      </c>
      <c r="F33" s="25">
        <f>2929.5+8897.4</f>
        <v>11826.9</v>
      </c>
      <c r="G33" s="25">
        <f>2929.5+8897.4</f>
        <v>11826.9</v>
      </c>
      <c r="H33" s="27">
        <f t="shared" si="3"/>
        <v>99.99661799396313</v>
      </c>
      <c r="I33" s="28">
        <f t="shared" si="1"/>
        <v>0</v>
      </c>
    </row>
    <row r="34" spans="1:9" ht="48">
      <c r="A34" s="3" t="s">
        <v>25</v>
      </c>
      <c r="B34" s="4" t="s">
        <v>17</v>
      </c>
      <c r="C34" s="25">
        <v>0</v>
      </c>
      <c r="D34" s="25">
        <v>0</v>
      </c>
      <c r="E34" s="25">
        <v>5990</v>
      </c>
      <c r="F34" s="25">
        <v>5989.3</v>
      </c>
      <c r="G34" s="25">
        <v>5989.3</v>
      </c>
      <c r="H34" s="27">
        <f t="shared" si="3"/>
        <v>99.98831385642738</v>
      </c>
      <c r="I34" s="28">
        <f t="shared" si="1"/>
        <v>0</v>
      </c>
    </row>
    <row r="35" spans="1:9" ht="15">
      <c r="A35" s="16" t="s">
        <v>16</v>
      </c>
      <c r="B35" s="4"/>
      <c r="C35" s="22">
        <f>SUM(C36:C36)</f>
        <v>0</v>
      </c>
      <c r="D35" s="22">
        <f>SUM(D36:D36)</f>
        <v>0</v>
      </c>
      <c r="E35" s="22">
        <f>SUM(E36:E36)</f>
        <v>1130</v>
      </c>
      <c r="F35" s="22">
        <f>SUM(F36:F36)</f>
        <v>1060</v>
      </c>
      <c r="G35" s="22">
        <f>SUM(G36:G36)</f>
        <v>1059.5</v>
      </c>
      <c r="H35" s="23">
        <f t="shared" si="3"/>
        <v>93.76106194690266</v>
      </c>
      <c r="I35" s="24">
        <f t="shared" si="1"/>
        <v>0.5</v>
      </c>
    </row>
    <row r="36" spans="1:9" ht="60">
      <c r="A36" s="3" t="s">
        <v>13</v>
      </c>
      <c r="B36" s="4" t="s">
        <v>9</v>
      </c>
      <c r="C36" s="25">
        <v>0</v>
      </c>
      <c r="D36" s="25">
        <v>0</v>
      </c>
      <c r="E36" s="25">
        <f>970+160</f>
        <v>1130</v>
      </c>
      <c r="F36" s="26">
        <f>900+160</f>
        <v>1060</v>
      </c>
      <c r="G36" s="26">
        <f>900+159.5</f>
        <v>1059.5</v>
      </c>
      <c r="H36" s="27">
        <f t="shared" si="3"/>
        <v>93.76106194690266</v>
      </c>
      <c r="I36" s="28">
        <f t="shared" si="1"/>
        <v>0.5</v>
      </c>
    </row>
    <row r="37" spans="1:9" ht="15">
      <c r="A37" s="3"/>
      <c r="B37" s="4"/>
      <c r="C37" s="22">
        <f>C11+C16+C28+C32+C35</f>
        <v>84830.5</v>
      </c>
      <c r="D37" s="22">
        <f>D11+D16+D28+D32+D35</f>
        <v>84830.5</v>
      </c>
      <c r="E37" s="22">
        <f>E11+E16+E28+E32+E35</f>
        <v>623521.9</v>
      </c>
      <c r="F37" s="22">
        <f>F11+F16+F28+F32+F35</f>
        <v>583185</v>
      </c>
      <c r="G37" s="22">
        <f>G11+G16+G28+G32+G35</f>
        <v>509797.1</v>
      </c>
      <c r="H37" s="23">
        <f t="shared" si="3"/>
        <v>81.76089725156406</v>
      </c>
      <c r="I37" s="24">
        <f>C37-D37+F37-G37</f>
        <v>73387.90000000002</v>
      </c>
    </row>
    <row r="38" spans="1:9" ht="15">
      <c r="A38" s="20"/>
      <c r="B38" s="21"/>
      <c r="C38" s="31"/>
      <c r="D38" s="31"/>
      <c r="E38" s="32"/>
      <c r="F38" s="33"/>
      <c r="G38" s="32"/>
      <c r="H38" s="32"/>
      <c r="I38" s="33"/>
    </row>
    <row r="39" spans="5:9" ht="11.25">
      <c r="E39" s="19"/>
      <c r="F39" s="19"/>
      <c r="G39" s="19"/>
      <c r="H39" s="19"/>
      <c r="I39" s="19"/>
    </row>
    <row r="40" spans="5:7" ht="11.25">
      <c r="E40" s="19"/>
      <c r="F40" s="19"/>
      <c r="G40" s="19"/>
    </row>
    <row r="41" spans="5:7" ht="11.25">
      <c r="E41" s="19"/>
      <c r="F41" s="19"/>
      <c r="G41" s="19"/>
    </row>
    <row r="42" spans="5:7" ht="11.25">
      <c r="E42" s="19"/>
      <c r="G42" s="19"/>
    </row>
  </sheetData>
  <sheetProtection/>
  <mergeCells count="8">
    <mergeCell ref="E1:I1"/>
    <mergeCell ref="A7:A8"/>
    <mergeCell ref="B7:B8"/>
    <mergeCell ref="C7:C8"/>
    <mergeCell ref="I7:I8"/>
    <mergeCell ref="A4:I4"/>
    <mergeCell ref="A5:I5"/>
    <mergeCell ref="D7:H7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2019-03-18T11:46:55Z</cp:lastPrinted>
  <dcterms:created xsi:type="dcterms:W3CDTF">2016-04-19T08:16:04Z</dcterms:created>
  <dcterms:modified xsi:type="dcterms:W3CDTF">2019-03-18T11:47:20Z</dcterms:modified>
  <cp:category/>
  <cp:version/>
  <cp:contentType/>
  <cp:contentStatus/>
</cp:coreProperties>
</file>